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8_{3902DE48-5315-493A-A0A3-B21BF1724AF8}" xr6:coauthVersionLast="47" xr6:coauthVersionMax="47" xr10:uidLastSave="{00000000-0000-0000-0000-000000000000}"/>
  <bookViews>
    <workbookView xWindow="-120" yWindow="-120" windowWidth="29040" windowHeight="15720" tabRatio="958" xr2:uid="{A796C299-3331-4357-931B-AF50FDA3DBC2}"/>
  </bookViews>
  <sheets>
    <sheet name="Deckblatt" sheetId="1" r:id="rId1"/>
    <sheet name="EW LG Schüler I" sheetId="2" r:id="rId2"/>
    <sheet name="EW LG Jugend" sheetId="4" r:id="rId3"/>
    <sheet name="EW LG Junioren" sheetId="5" r:id="rId4"/>
    <sheet name="MW LG Schüler I" sheetId="6" r:id="rId5"/>
    <sheet name="MW LG Jugend" sheetId="8" r:id="rId6"/>
    <sheet name="MW LG Junioren" sheetId="9" r:id="rId7"/>
    <sheet name="EW LP Schüler I" sheetId="10" r:id="rId8"/>
    <sheet name="EW LP Jugend" sheetId="12" r:id="rId9"/>
    <sheet name="EW LP Junioren" sheetId="13" r:id="rId10"/>
    <sheet name="MW LP Schüler I" sheetId="14" r:id="rId11"/>
    <sheet name="MW LP Jugend" sheetId="16" r:id="rId12"/>
    <sheet name="MW LP Junioren" sheetId="17" r:id="rId13"/>
    <sheet name="EW LiG Schüler II" sheetId="3" r:id="rId14"/>
    <sheet name="MW LiG Schüler II" sheetId="7" r:id="rId15"/>
    <sheet name="EW LiG Schüler III frei" sheetId="18" r:id="rId16"/>
    <sheet name="MW LiG Schüler III frei" sheetId="20" r:id="rId17"/>
    <sheet name="EW LiG Schüler III Auflage" sheetId="19" r:id="rId18"/>
    <sheet name="MW LiG Schüler III Auflage" sheetId="21" r:id="rId19"/>
    <sheet name="EW LiG Schüler IV Auflage" sheetId="30" r:id="rId20"/>
    <sheet name="MW LiG Schüler IV Auflage" sheetId="31" r:id="rId21"/>
    <sheet name="EW LiP Schüler II" sheetId="11" r:id="rId22"/>
    <sheet name="MW LiP Schüler II" sheetId="15" r:id="rId23"/>
    <sheet name="EW LiP Schüler III frei" sheetId="32" r:id="rId24"/>
    <sheet name="MW LiP Schüler III frei" sheetId="33" r:id="rId25"/>
    <sheet name="EW LiP Schüler III Auflage" sheetId="34" r:id="rId26"/>
    <sheet name="MW LiP Schüler III Auflage" sheetId="35" r:id="rId27"/>
    <sheet name="EW LiP Schüler IV Auflage" sheetId="36" r:id="rId28"/>
    <sheet name="MW LiP Schüler IV Auflage" sheetId="37" r:id="rId29"/>
    <sheet name="Gaue" sheetId="26" state="hidden" r:id="rId30"/>
    <sheet name="Hilfsliste" sheetId="27" state="hidden" r:id="rId31"/>
  </sheets>
  <definedNames>
    <definedName name="_xlnm._FilterDatabase" localSheetId="2" hidden="1">'EW LG Jugend'!$B$5:$K$5</definedName>
    <definedName name="_xlnm._FilterDatabase" localSheetId="3" hidden="1">'EW LG Junioren'!$B$5:$K$5</definedName>
    <definedName name="_xlnm._FilterDatabase" localSheetId="1" hidden="1">'EW LG Schüler I'!$B$5:$K$5</definedName>
    <definedName name="_xlnm._FilterDatabase" localSheetId="13" hidden="1">'EW LiG Schüler II'!$B$5:$K$5</definedName>
    <definedName name="_xlnm._FilterDatabase" localSheetId="17" hidden="1">'EW LiG Schüler III Auflage'!$B$5:$K$5</definedName>
    <definedName name="_xlnm._FilterDatabase" localSheetId="15" hidden="1">'EW LiG Schüler III frei'!$B$5:$K$5</definedName>
    <definedName name="_xlnm._FilterDatabase" localSheetId="19" hidden="1">'EW LiG Schüler IV Auflage'!$B$5:$K$5</definedName>
    <definedName name="_xlnm._FilterDatabase" localSheetId="21" hidden="1">'EW LiP Schüler II'!$B$5:$K$5</definedName>
    <definedName name="_xlnm._FilterDatabase" localSheetId="25" hidden="1">'EW LiP Schüler III Auflage'!$B$5:$K$5</definedName>
    <definedName name="_xlnm._FilterDatabase" localSheetId="23" hidden="1">'EW LiP Schüler III frei'!$B$5:$K$5</definedName>
    <definedName name="_xlnm._FilterDatabase" localSheetId="27" hidden="1">'EW LiP Schüler IV Auflage'!$B$5:$K$5</definedName>
    <definedName name="_xlnm._FilterDatabase" localSheetId="8" hidden="1">'EW LP Jugend'!$B$5:$K$5</definedName>
    <definedName name="_xlnm._FilterDatabase" localSheetId="9" hidden="1">'EW LP Junioren'!$B$5:$K$5</definedName>
    <definedName name="_xlnm._FilterDatabase" localSheetId="7" hidden="1">'EW LP Schüler I'!$B$5:$K$5</definedName>
    <definedName name="_xlnm._FilterDatabase" localSheetId="5" hidden="1">'MW LG Jugend'!$B$5:$G$5</definedName>
    <definedName name="_xlnm._FilterDatabase" localSheetId="6" hidden="1">'MW LG Junioren'!$B$5:$G$5</definedName>
    <definedName name="_xlnm._FilterDatabase" localSheetId="4" hidden="1">'MW LG Schüler I'!$B$5:$G$5</definedName>
    <definedName name="_xlnm._FilterDatabase" localSheetId="14" hidden="1">'MW LiG Schüler II'!$B$5:$G$5</definedName>
    <definedName name="_xlnm._FilterDatabase" localSheetId="18" hidden="1">'MW LiG Schüler III Auflage'!$B$5:$G$5</definedName>
    <definedName name="_xlnm._FilterDatabase" localSheetId="16" hidden="1">'MW LiG Schüler III frei'!$B$5:$G$5</definedName>
    <definedName name="_xlnm._FilterDatabase" localSheetId="20" hidden="1">'MW LiG Schüler IV Auflage'!$B$5:$G$5</definedName>
    <definedName name="_xlnm._FilterDatabase" localSheetId="22" hidden="1">'MW LiP Schüler II'!$B$5:$G$5</definedName>
    <definedName name="_xlnm._FilterDatabase" localSheetId="26" hidden="1">'MW LiP Schüler III Auflage'!$B$5:$G$5</definedName>
    <definedName name="_xlnm._FilterDatabase" localSheetId="24" hidden="1">'MW LiP Schüler III frei'!$B$5:$G$5</definedName>
    <definedName name="_xlnm._FilterDatabase" localSheetId="28" hidden="1">'MW LiP Schüler IV Auflage'!$B$5:$G$5</definedName>
    <definedName name="_xlnm._FilterDatabase" localSheetId="12" hidden="1">'MW LP Junioren'!$B$5:$G$5</definedName>
    <definedName name="_xlnm._FilterDatabase" localSheetId="10" hidden="1">'MW LP Schüler I'!$B$5:$G$5</definedName>
    <definedName name="Gau">Deckblatt!$C$10</definedName>
    <definedName name="GaueNiederbayern">Gaue!$A$2:$A$20</definedName>
    <definedName name="Jahr">#REF!</definedName>
    <definedName name="Jahrgangstabelle">#REF!</definedName>
    <definedName name="Klasse">#REF!</definedName>
    <definedName name="Verein">#REF!</definedName>
    <definedName name="Vereine">#REF!</definedName>
    <definedName name="Vereinsn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34" l="1"/>
  <c r="D12" i="34"/>
  <c r="D20" i="34"/>
  <c r="D21" i="34"/>
  <c r="D23" i="34"/>
  <c r="D25" i="34"/>
  <c r="D26" i="34"/>
  <c r="D27" i="34"/>
  <c r="D28" i="34"/>
  <c r="D36" i="34"/>
  <c r="D37" i="34"/>
  <c r="D44" i="34"/>
  <c r="D53" i="34"/>
  <c r="D55" i="34"/>
  <c r="D15" i="32"/>
  <c r="D24" i="32"/>
  <c r="D33" i="11"/>
  <c r="D11" i="31"/>
  <c r="D19" i="31"/>
  <c r="D20" i="31"/>
  <c r="D21" i="31"/>
  <c r="D8" i="30"/>
  <c r="D10" i="30"/>
  <c r="D11" i="30"/>
  <c r="D13" i="30"/>
  <c r="D15" i="30"/>
  <c r="D16" i="30"/>
  <c r="D17" i="30"/>
  <c r="D24" i="30"/>
  <c r="D27" i="30"/>
  <c r="D29" i="30"/>
  <c r="D31" i="30"/>
  <c r="D32" i="30"/>
  <c r="D33" i="30"/>
  <c r="D34" i="30"/>
  <c r="D36" i="30"/>
  <c r="D37" i="30"/>
  <c r="D38" i="30"/>
  <c r="D40" i="30"/>
  <c r="D48" i="30"/>
  <c r="D50" i="30"/>
  <c r="D52" i="30"/>
  <c r="D53" i="30"/>
  <c r="D54" i="30"/>
  <c r="D6" i="30"/>
  <c r="D24" i="19"/>
  <c r="D13" i="18"/>
  <c r="D26" i="18"/>
  <c r="D48" i="18"/>
  <c r="D11" i="3"/>
  <c r="D12" i="3"/>
  <c r="D16" i="3"/>
  <c r="D17" i="3"/>
  <c r="D19" i="3"/>
  <c r="D21" i="3"/>
  <c r="D22" i="3"/>
  <c r="D24" i="3"/>
  <c r="D26" i="3"/>
  <c r="D27" i="3"/>
  <c r="D28" i="3"/>
  <c r="D29" i="3"/>
  <c r="D37" i="3"/>
  <c r="D38" i="3"/>
  <c r="D42" i="3"/>
  <c r="D43" i="3"/>
  <c r="D44" i="3"/>
  <c r="D45" i="3"/>
  <c r="D48" i="3"/>
  <c r="D49" i="3"/>
  <c r="D51" i="3"/>
  <c r="D53" i="3"/>
  <c r="D54" i="3"/>
  <c r="D6" i="3"/>
  <c r="D8" i="13"/>
  <c r="D9" i="13"/>
  <c r="D13" i="13"/>
  <c r="D17" i="13"/>
  <c r="D18" i="13"/>
  <c r="D22" i="13"/>
  <c r="D24" i="13"/>
  <c r="D39" i="13"/>
  <c r="D45" i="13"/>
  <c r="D49" i="13"/>
  <c r="D50" i="13"/>
  <c r="D54" i="13"/>
  <c r="D55" i="13"/>
  <c r="D6" i="13"/>
  <c r="D7" i="12"/>
  <c r="D10" i="12"/>
  <c r="D11" i="12"/>
  <c r="D18" i="12"/>
  <c r="D20" i="12"/>
  <c r="D22" i="12"/>
  <c r="D23" i="12"/>
  <c r="D26" i="12"/>
  <c r="D27" i="12"/>
  <c r="D29" i="12"/>
  <c r="D31" i="12"/>
  <c r="D32" i="12"/>
  <c r="D34" i="12"/>
  <c r="D36" i="12"/>
  <c r="D37" i="12"/>
  <c r="D43" i="12"/>
  <c r="D45" i="12"/>
  <c r="D48" i="12"/>
  <c r="D50" i="12"/>
  <c r="D52" i="12"/>
  <c r="D53" i="12"/>
  <c r="D54" i="12"/>
  <c r="D55" i="12"/>
  <c r="D9" i="10"/>
  <c r="D13" i="10"/>
  <c r="D30" i="10"/>
  <c r="D45" i="10"/>
  <c r="D11" i="8"/>
  <c r="D13" i="8"/>
  <c r="D16" i="8"/>
  <c r="D17" i="8"/>
  <c r="D18" i="8"/>
  <c r="D7" i="5"/>
  <c r="D8" i="5"/>
  <c r="D9" i="5"/>
  <c r="D11" i="5"/>
  <c r="D14" i="5"/>
  <c r="D23" i="5"/>
  <c r="D27" i="5"/>
  <c r="D29" i="5"/>
  <c r="D30" i="5"/>
  <c r="D32" i="5"/>
  <c r="D34" i="5"/>
  <c r="D35" i="5"/>
  <c r="D37" i="5"/>
  <c r="D46" i="5"/>
  <c r="D51" i="5"/>
  <c r="D52" i="5"/>
  <c r="D53" i="5"/>
  <c r="D55" i="5"/>
  <c r="D6" i="5"/>
  <c r="D33" i="2"/>
  <c r="D42" i="2"/>
  <c r="G36" i="1"/>
  <c r="C27" i="1"/>
  <c r="C40" i="1"/>
  <c r="C43" i="1"/>
  <c r="C42" i="1"/>
  <c r="C41" i="1"/>
  <c r="C39" i="1"/>
  <c r="C38" i="1"/>
  <c r="C37" i="1"/>
  <c r="C36" i="1"/>
  <c r="G43" i="1"/>
  <c r="G42" i="1"/>
  <c r="G41" i="1"/>
  <c r="G40" i="1"/>
  <c r="G39" i="1"/>
  <c r="F39" i="1"/>
  <c r="G37" i="1"/>
  <c r="B39" i="1"/>
  <c r="F43" i="1"/>
  <c r="B43" i="1"/>
  <c r="F36" i="1"/>
  <c r="F42" i="1"/>
  <c r="F41" i="1"/>
  <c r="F40" i="1"/>
  <c r="F38" i="1"/>
  <c r="F37" i="1"/>
  <c r="B42" i="1"/>
  <c r="B41" i="1"/>
  <c r="B40" i="1"/>
  <c r="B38" i="1"/>
  <c r="B37" i="1"/>
  <c r="F27" i="1"/>
  <c r="B27" i="1"/>
  <c r="O3" i="37"/>
  <c r="F1" i="37"/>
  <c r="A1" i="37"/>
  <c r="I55" i="36"/>
  <c r="I54" i="36"/>
  <c r="I53" i="36"/>
  <c r="I52" i="36"/>
  <c r="I51" i="36"/>
  <c r="I50" i="36"/>
  <c r="I49" i="36"/>
  <c r="I48" i="36"/>
  <c r="I47" i="36"/>
  <c r="I46" i="36"/>
  <c r="I45" i="36"/>
  <c r="I44" i="36"/>
  <c r="I43" i="36"/>
  <c r="I42" i="36"/>
  <c r="I41" i="36"/>
  <c r="I40" i="36"/>
  <c r="I39" i="36"/>
  <c r="I38" i="36"/>
  <c r="I37" i="36"/>
  <c r="I36" i="36"/>
  <c r="I35" i="36"/>
  <c r="I34" i="36"/>
  <c r="I33" i="36"/>
  <c r="I32" i="36"/>
  <c r="I31" i="36"/>
  <c r="I30" i="36"/>
  <c r="I29" i="36"/>
  <c r="I28" i="36"/>
  <c r="I27" i="36"/>
  <c r="I26" i="36"/>
  <c r="I25" i="36"/>
  <c r="I24" i="36"/>
  <c r="I23" i="36"/>
  <c r="I22" i="36"/>
  <c r="I21" i="36"/>
  <c r="I20" i="36"/>
  <c r="I19" i="36"/>
  <c r="I18" i="36"/>
  <c r="I17" i="36"/>
  <c r="I16" i="36"/>
  <c r="I15" i="36"/>
  <c r="I14" i="36"/>
  <c r="I13" i="36"/>
  <c r="I12" i="36"/>
  <c r="I11" i="36"/>
  <c r="I10" i="36"/>
  <c r="I9" i="36"/>
  <c r="I8" i="36"/>
  <c r="I7" i="36"/>
  <c r="I6" i="36"/>
  <c r="N3" i="36"/>
  <c r="E1" i="36"/>
  <c r="D22" i="36" s="1"/>
  <c r="A1" i="36"/>
  <c r="O3" i="35"/>
  <c r="F1" i="35"/>
  <c r="D21" i="35" s="1"/>
  <c r="A1" i="35"/>
  <c r="I55" i="34"/>
  <c r="I54" i="34"/>
  <c r="I53" i="34"/>
  <c r="I52" i="34"/>
  <c r="I51" i="34"/>
  <c r="I50" i="34"/>
  <c r="I49" i="34"/>
  <c r="I48" i="34"/>
  <c r="I47" i="34"/>
  <c r="I46" i="34"/>
  <c r="I45" i="34"/>
  <c r="I44" i="34"/>
  <c r="I43" i="34"/>
  <c r="I42" i="34"/>
  <c r="I41" i="34"/>
  <c r="I40" i="34"/>
  <c r="I39" i="34"/>
  <c r="I38" i="34"/>
  <c r="I37" i="34"/>
  <c r="I36" i="34"/>
  <c r="I35" i="34"/>
  <c r="I34" i="34"/>
  <c r="I33" i="34"/>
  <c r="I32" i="34"/>
  <c r="I31" i="34"/>
  <c r="I30" i="34"/>
  <c r="I29" i="34"/>
  <c r="I28" i="34"/>
  <c r="I27" i="34"/>
  <c r="I26" i="34"/>
  <c r="I25" i="34"/>
  <c r="I24" i="34"/>
  <c r="I23" i="34"/>
  <c r="I22" i="34"/>
  <c r="I21" i="34"/>
  <c r="I20" i="34"/>
  <c r="I19" i="34"/>
  <c r="I18" i="34"/>
  <c r="I17" i="34"/>
  <c r="I16" i="34"/>
  <c r="I15" i="34"/>
  <c r="I14" i="34"/>
  <c r="I13" i="34"/>
  <c r="I12" i="34"/>
  <c r="I11" i="34"/>
  <c r="I10" i="34"/>
  <c r="I9" i="34"/>
  <c r="I8" i="34"/>
  <c r="I7" i="34"/>
  <c r="I6" i="34"/>
  <c r="N3" i="34"/>
  <c r="E1" i="34"/>
  <c r="D18" i="34" s="1"/>
  <c r="A1" i="34"/>
  <c r="O3" i="33"/>
  <c r="F1" i="33"/>
  <c r="D10" i="33" s="1"/>
  <c r="A1" i="33"/>
  <c r="I55" i="32"/>
  <c r="I54" i="32"/>
  <c r="I53" i="32"/>
  <c r="I52" i="32"/>
  <c r="I51" i="32"/>
  <c r="I50" i="32"/>
  <c r="I49" i="32"/>
  <c r="I48" i="32"/>
  <c r="I47" i="32"/>
  <c r="I46" i="32"/>
  <c r="I45" i="32"/>
  <c r="I44" i="32"/>
  <c r="I43" i="32"/>
  <c r="I42" i="32"/>
  <c r="I41" i="32"/>
  <c r="I40" i="32"/>
  <c r="I39" i="32"/>
  <c r="I38" i="32"/>
  <c r="I37" i="32"/>
  <c r="I36" i="32"/>
  <c r="I35" i="32"/>
  <c r="I34" i="32"/>
  <c r="I33" i="32"/>
  <c r="I32" i="32"/>
  <c r="I31" i="32"/>
  <c r="I30" i="32"/>
  <c r="I29" i="32"/>
  <c r="I28" i="32"/>
  <c r="I27" i="32"/>
  <c r="I26" i="32"/>
  <c r="I25" i="32"/>
  <c r="I24" i="32"/>
  <c r="I23" i="32"/>
  <c r="I22" i="32"/>
  <c r="I21" i="32"/>
  <c r="I20" i="32"/>
  <c r="I19" i="32"/>
  <c r="I18" i="32"/>
  <c r="I17" i="32"/>
  <c r="I16" i="32"/>
  <c r="I15" i="32"/>
  <c r="I14" i="32"/>
  <c r="I13" i="32"/>
  <c r="I12" i="32"/>
  <c r="I11" i="32"/>
  <c r="I10" i="32"/>
  <c r="I9" i="32"/>
  <c r="I8" i="32"/>
  <c r="I7" i="32"/>
  <c r="I6" i="32"/>
  <c r="N3" i="32"/>
  <c r="E1" i="32"/>
  <c r="D40" i="32" s="1"/>
  <c r="A1" i="32"/>
  <c r="O3" i="31"/>
  <c r="F1" i="31"/>
  <c r="D13" i="31" s="1"/>
  <c r="A1" i="31"/>
  <c r="I55" i="30"/>
  <c r="I54" i="30"/>
  <c r="I53" i="30"/>
  <c r="I52" i="30"/>
  <c r="I51" i="30"/>
  <c r="I50" i="30"/>
  <c r="I49" i="30"/>
  <c r="I48" i="30"/>
  <c r="I47" i="30"/>
  <c r="I46" i="30"/>
  <c r="I45" i="30"/>
  <c r="I44" i="30"/>
  <c r="I43" i="30"/>
  <c r="I42" i="30"/>
  <c r="I41" i="30"/>
  <c r="I40" i="30"/>
  <c r="I39" i="30"/>
  <c r="I38" i="30"/>
  <c r="I37" i="30"/>
  <c r="I36" i="30"/>
  <c r="I35" i="30"/>
  <c r="I34" i="30"/>
  <c r="I33" i="30"/>
  <c r="I32" i="30"/>
  <c r="I31" i="30"/>
  <c r="I30" i="30"/>
  <c r="I29" i="30"/>
  <c r="I28" i="30"/>
  <c r="I27" i="30"/>
  <c r="I26" i="30"/>
  <c r="I25" i="30"/>
  <c r="I24" i="30"/>
  <c r="I23" i="30"/>
  <c r="I22" i="30"/>
  <c r="I21" i="30"/>
  <c r="I20" i="30"/>
  <c r="I19" i="30"/>
  <c r="I18" i="30"/>
  <c r="I17" i="30"/>
  <c r="I16" i="30"/>
  <c r="I15" i="30"/>
  <c r="I14" i="30"/>
  <c r="I13" i="30"/>
  <c r="I12" i="30"/>
  <c r="I11" i="30"/>
  <c r="I10" i="30"/>
  <c r="I9" i="30"/>
  <c r="I8" i="30"/>
  <c r="I7" i="30"/>
  <c r="I6" i="30"/>
  <c r="N3" i="30"/>
  <c r="E1" i="30"/>
  <c r="D9" i="30" s="1"/>
  <c r="A1" i="30"/>
  <c r="B36" i="1"/>
  <c r="F18" i="1"/>
  <c r="B18" i="1"/>
  <c r="A2" i="27" a="1"/>
  <c r="A2" i="27" s="1"/>
  <c r="G375" i="26"/>
  <c r="H375" i="26"/>
  <c r="G376" i="26"/>
  <c r="H376" i="26"/>
  <c r="G377" i="26"/>
  <c r="H377" i="26"/>
  <c r="G378" i="26"/>
  <c r="H378" i="26"/>
  <c r="G379" i="26"/>
  <c r="H379" i="26"/>
  <c r="G380" i="26"/>
  <c r="H380" i="26"/>
  <c r="G381" i="26"/>
  <c r="H381" i="26"/>
  <c r="G382" i="26"/>
  <c r="H382" i="26"/>
  <c r="G383" i="26"/>
  <c r="H383" i="26"/>
  <c r="G384" i="26"/>
  <c r="H384" i="26"/>
  <c r="G385" i="26"/>
  <c r="H385" i="26"/>
  <c r="G386" i="26"/>
  <c r="H386" i="26"/>
  <c r="G387" i="26"/>
  <c r="H387" i="26"/>
  <c r="G388" i="26"/>
  <c r="H388" i="26"/>
  <c r="G389" i="26"/>
  <c r="H389" i="26"/>
  <c r="G390" i="26"/>
  <c r="H390" i="26"/>
  <c r="G391" i="26"/>
  <c r="H391" i="26"/>
  <c r="G392" i="26"/>
  <c r="H392" i="26"/>
  <c r="G393" i="26"/>
  <c r="H393" i="26"/>
  <c r="G394" i="26"/>
  <c r="H394" i="26"/>
  <c r="G395" i="26"/>
  <c r="H395" i="26"/>
  <c r="G396" i="26"/>
  <c r="H396" i="26"/>
  <c r="G397" i="26"/>
  <c r="H397" i="26"/>
  <c r="G398" i="26"/>
  <c r="H398" i="26"/>
  <c r="G399" i="26"/>
  <c r="H399" i="26"/>
  <c r="G400" i="26"/>
  <c r="H400" i="26"/>
  <c r="G401" i="26"/>
  <c r="H401" i="26"/>
  <c r="G402" i="26"/>
  <c r="H402" i="26"/>
  <c r="G403" i="26"/>
  <c r="H403" i="26"/>
  <c r="G404" i="26"/>
  <c r="H404" i="26"/>
  <c r="G405" i="26"/>
  <c r="H405" i="26"/>
  <c r="G406" i="26"/>
  <c r="H406" i="26"/>
  <c r="G407" i="26"/>
  <c r="H407" i="26"/>
  <c r="G408" i="26"/>
  <c r="H408" i="26"/>
  <c r="G409" i="26"/>
  <c r="H409" i="26"/>
  <c r="G410" i="26"/>
  <c r="H410" i="26"/>
  <c r="G411" i="26"/>
  <c r="H411" i="26"/>
  <c r="G412" i="26"/>
  <c r="H412" i="26"/>
  <c r="G413" i="26"/>
  <c r="H413" i="26"/>
  <c r="G414" i="26"/>
  <c r="H414" i="26"/>
  <c r="G415" i="26"/>
  <c r="H415" i="26"/>
  <c r="G416" i="26"/>
  <c r="H416" i="26"/>
  <c r="G417" i="26"/>
  <c r="H417" i="26"/>
  <c r="G418" i="26"/>
  <c r="H418" i="26"/>
  <c r="G419" i="26"/>
  <c r="H419" i="26"/>
  <c r="G420" i="26"/>
  <c r="H420" i="26"/>
  <c r="G421" i="26"/>
  <c r="H421" i="26"/>
  <c r="G422" i="26"/>
  <c r="H422" i="26"/>
  <c r="G423" i="26"/>
  <c r="H423" i="26"/>
  <c r="G424" i="26"/>
  <c r="H424" i="26"/>
  <c r="G425" i="26"/>
  <c r="H425" i="26"/>
  <c r="G426" i="26"/>
  <c r="H426" i="26"/>
  <c r="G427" i="26"/>
  <c r="H427" i="26"/>
  <c r="G428" i="26"/>
  <c r="H428" i="26"/>
  <c r="G429" i="26"/>
  <c r="H429" i="26"/>
  <c r="G430" i="26"/>
  <c r="H430" i="26"/>
  <c r="G431" i="26"/>
  <c r="H431" i="26"/>
  <c r="G432" i="26"/>
  <c r="H432" i="26"/>
  <c r="G433" i="26"/>
  <c r="H433" i="26"/>
  <c r="G434" i="26"/>
  <c r="H434" i="26"/>
  <c r="G435" i="26"/>
  <c r="H435" i="26"/>
  <c r="G436" i="26"/>
  <c r="H436" i="26"/>
  <c r="G437" i="26"/>
  <c r="H437" i="26"/>
  <c r="G438" i="26"/>
  <c r="H438" i="26"/>
  <c r="G439" i="26"/>
  <c r="H439" i="26"/>
  <c r="G440" i="26"/>
  <c r="H440" i="26"/>
  <c r="G441" i="26"/>
  <c r="H441" i="26"/>
  <c r="G442" i="26"/>
  <c r="H442" i="26"/>
  <c r="G443" i="26"/>
  <c r="H443" i="26"/>
  <c r="G444" i="26"/>
  <c r="H444" i="26"/>
  <c r="G445" i="26"/>
  <c r="H445" i="26"/>
  <c r="G446" i="26"/>
  <c r="H446" i="26"/>
  <c r="G447" i="26"/>
  <c r="H447" i="26"/>
  <c r="G448" i="26"/>
  <c r="H448" i="26"/>
  <c r="G449" i="26"/>
  <c r="H449" i="26"/>
  <c r="G450" i="26"/>
  <c r="H450" i="26"/>
  <c r="G451" i="26"/>
  <c r="H451" i="26"/>
  <c r="G452" i="26"/>
  <c r="H452" i="26"/>
  <c r="G453" i="26"/>
  <c r="H453" i="26"/>
  <c r="G454" i="26"/>
  <c r="H454" i="26"/>
  <c r="G455" i="26"/>
  <c r="H455" i="26"/>
  <c r="G456" i="26"/>
  <c r="H456" i="26"/>
  <c r="G457" i="26"/>
  <c r="H457" i="26"/>
  <c r="G458" i="26"/>
  <c r="H458" i="26"/>
  <c r="G459" i="26"/>
  <c r="H459" i="26"/>
  <c r="G460" i="26"/>
  <c r="H460" i="26"/>
  <c r="G461" i="26"/>
  <c r="H461" i="26"/>
  <c r="G462" i="26"/>
  <c r="H462" i="26"/>
  <c r="G463" i="26"/>
  <c r="H463" i="26"/>
  <c r="G464" i="26"/>
  <c r="H464" i="26"/>
  <c r="G465" i="26"/>
  <c r="H465" i="26"/>
  <c r="G466" i="26"/>
  <c r="H466" i="26"/>
  <c r="G467" i="26"/>
  <c r="H467" i="26"/>
  <c r="G468" i="26"/>
  <c r="H468" i="26"/>
  <c r="G469" i="26"/>
  <c r="H469" i="26"/>
  <c r="G470" i="26"/>
  <c r="H470" i="26"/>
  <c r="G471" i="26"/>
  <c r="H471" i="26"/>
  <c r="G472" i="26"/>
  <c r="H472" i="26"/>
  <c r="G473" i="26"/>
  <c r="H473" i="26"/>
  <c r="G474" i="26"/>
  <c r="H474" i="26"/>
  <c r="G475" i="26"/>
  <c r="H475" i="26"/>
  <c r="G476" i="26"/>
  <c r="H476" i="26"/>
  <c r="G477" i="26"/>
  <c r="H477" i="26"/>
  <c r="G478" i="26"/>
  <c r="H478" i="26"/>
  <c r="G479" i="26"/>
  <c r="H479" i="26"/>
  <c r="G480" i="26"/>
  <c r="H480" i="26"/>
  <c r="G481" i="26"/>
  <c r="H481" i="26"/>
  <c r="G482" i="26"/>
  <c r="H482" i="26"/>
  <c r="G483" i="26"/>
  <c r="H483" i="26"/>
  <c r="G484" i="26"/>
  <c r="H484" i="26"/>
  <c r="G485" i="26"/>
  <c r="H485" i="26"/>
  <c r="G486" i="26"/>
  <c r="H486" i="26"/>
  <c r="G487" i="26"/>
  <c r="H487" i="26"/>
  <c r="G488" i="26"/>
  <c r="H488" i="26"/>
  <c r="G489" i="26"/>
  <c r="H489" i="26"/>
  <c r="G490" i="26"/>
  <c r="H490" i="26"/>
  <c r="G491" i="26"/>
  <c r="H491" i="26"/>
  <c r="G492" i="26"/>
  <c r="H492" i="26"/>
  <c r="G493" i="26"/>
  <c r="H493" i="26"/>
  <c r="G494" i="26"/>
  <c r="H494" i="26"/>
  <c r="G495" i="26"/>
  <c r="H495" i="26"/>
  <c r="G496" i="26"/>
  <c r="H496" i="26"/>
  <c r="G497" i="26"/>
  <c r="H497" i="26"/>
  <c r="G498" i="26"/>
  <c r="H498" i="26"/>
  <c r="G499" i="26"/>
  <c r="H499" i="26"/>
  <c r="G500" i="26"/>
  <c r="H500" i="26"/>
  <c r="G501" i="26"/>
  <c r="H501" i="26"/>
  <c r="G502" i="26"/>
  <c r="H502" i="26"/>
  <c r="G503" i="26"/>
  <c r="H503" i="26"/>
  <c r="G504" i="26"/>
  <c r="H504" i="26"/>
  <c r="G505" i="26"/>
  <c r="H505" i="26"/>
  <c r="G506" i="26"/>
  <c r="H506" i="26"/>
  <c r="G507" i="26"/>
  <c r="H507" i="26"/>
  <c r="G508" i="26"/>
  <c r="H508" i="26"/>
  <c r="G509" i="26"/>
  <c r="H509" i="26"/>
  <c r="G510" i="26"/>
  <c r="H510" i="26"/>
  <c r="G511" i="26"/>
  <c r="H511" i="26"/>
  <c r="G512" i="26"/>
  <c r="H512" i="26"/>
  <c r="G513" i="26"/>
  <c r="H513" i="26"/>
  <c r="G514" i="26"/>
  <c r="H514" i="26"/>
  <c r="G515" i="26"/>
  <c r="H515" i="26"/>
  <c r="G516" i="26"/>
  <c r="H516" i="26"/>
  <c r="G517" i="26"/>
  <c r="H517" i="26"/>
  <c r="G518" i="26"/>
  <c r="H518" i="26"/>
  <c r="G519" i="26"/>
  <c r="H519" i="26"/>
  <c r="G520" i="26"/>
  <c r="H520" i="26"/>
  <c r="G521" i="26"/>
  <c r="H521" i="26"/>
  <c r="G522" i="26"/>
  <c r="H522" i="26"/>
  <c r="G523" i="26"/>
  <c r="H523" i="26"/>
  <c r="G524" i="26"/>
  <c r="H524" i="26"/>
  <c r="G525" i="26"/>
  <c r="H525" i="26"/>
  <c r="G526" i="26"/>
  <c r="H526" i="26"/>
  <c r="G527" i="26"/>
  <c r="H527" i="26"/>
  <c r="G528" i="26"/>
  <c r="H528" i="26"/>
  <c r="G529" i="26"/>
  <c r="H529" i="26"/>
  <c r="G530" i="26"/>
  <c r="H530" i="26"/>
  <c r="G531" i="26"/>
  <c r="H531" i="26"/>
  <c r="G532" i="26"/>
  <c r="H532" i="26"/>
  <c r="G533" i="26"/>
  <c r="H533" i="26"/>
  <c r="G534" i="26"/>
  <c r="H534" i="26"/>
  <c r="G535" i="26"/>
  <c r="H535" i="26"/>
  <c r="G536" i="26"/>
  <c r="H536" i="26"/>
  <c r="G537" i="26"/>
  <c r="H537" i="26"/>
  <c r="G538" i="26"/>
  <c r="H538" i="26"/>
  <c r="G539" i="26"/>
  <c r="H539" i="26"/>
  <c r="G540" i="26"/>
  <c r="H540" i="26"/>
  <c r="G541" i="26"/>
  <c r="H541" i="26"/>
  <c r="G542" i="26"/>
  <c r="H542" i="26"/>
  <c r="G543" i="26"/>
  <c r="H543" i="26"/>
  <c r="G544" i="26"/>
  <c r="H544" i="26"/>
  <c r="G545" i="26"/>
  <c r="H545" i="26"/>
  <c r="G546" i="26"/>
  <c r="H546" i="26"/>
  <c r="G547" i="26"/>
  <c r="H547" i="26"/>
  <c r="G548" i="26"/>
  <c r="H548" i="26"/>
  <c r="G549" i="26"/>
  <c r="H549" i="26"/>
  <c r="G550" i="26"/>
  <c r="H550" i="26"/>
  <c r="G551" i="26"/>
  <c r="H551" i="26"/>
  <c r="G552" i="26"/>
  <c r="H552" i="26"/>
  <c r="G553" i="26"/>
  <c r="H553" i="26"/>
  <c r="G554" i="26"/>
  <c r="H554" i="26"/>
  <c r="G555" i="26"/>
  <c r="H555" i="26"/>
  <c r="G556" i="26"/>
  <c r="H556" i="26"/>
  <c r="G557" i="26"/>
  <c r="H557" i="26"/>
  <c r="G558" i="26"/>
  <c r="H558" i="26"/>
  <c r="G559" i="26"/>
  <c r="H559" i="26"/>
  <c r="G560" i="26"/>
  <c r="H560" i="26"/>
  <c r="G561" i="26"/>
  <c r="H561" i="26"/>
  <c r="G562" i="26"/>
  <c r="H562" i="26"/>
  <c r="G563" i="26"/>
  <c r="H563" i="26"/>
  <c r="G564" i="26"/>
  <c r="H564" i="26"/>
  <c r="G565" i="26"/>
  <c r="H565" i="26"/>
  <c r="G566" i="26"/>
  <c r="H566" i="26"/>
  <c r="G567" i="26"/>
  <c r="H567" i="26"/>
  <c r="G568" i="26"/>
  <c r="H568" i="26"/>
  <c r="G569" i="26"/>
  <c r="H569" i="26"/>
  <c r="G570" i="26"/>
  <c r="H570" i="26"/>
  <c r="G571" i="26"/>
  <c r="H571" i="26"/>
  <c r="G572" i="26"/>
  <c r="H572" i="26"/>
  <c r="G573" i="26"/>
  <c r="H573" i="26"/>
  <c r="G574" i="26"/>
  <c r="H574" i="26"/>
  <c r="G575" i="26"/>
  <c r="H575" i="26"/>
  <c r="G576" i="26"/>
  <c r="H576" i="26"/>
  <c r="G577" i="26"/>
  <c r="H577" i="26"/>
  <c r="G578" i="26"/>
  <c r="H578" i="26"/>
  <c r="G579" i="26"/>
  <c r="H579" i="26"/>
  <c r="G580" i="26"/>
  <c r="H580" i="26"/>
  <c r="G581" i="26"/>
  <c r="H581" i="26"/>
  <c r="G582" i="26"/>
  <c r="H582" i="26"/>
  <c r="G583" i="26"/>
  <c r="H583" i="26"/>
  <c r="G584" i="26"/>
  <c r="H584" i="26"/>
  <c r="G585" i="26"/>
  <c r="H585" i="26"/>
  <c r="G586" i="26"/>
  <c r="H586" i="26"/>
  <c r="G587" i="26"/>
  <c r="H587" i="26"/>
  <c r="G588" i="26"/>
  <c r="H588" i="26"/>
  <c r="G589" i="26"/>
  <c r="H589" i="26"/>
  <c r="G590" i="26"/>
  <c r="H590" i="26"/>
  <c r="G591" i="26"/>
  <c r="H591" i="26"/>
  <c r="G592" i="26"/>
  <c r="H592" i="26"/>
  <c r="G593" i="26"/>
  <c r="H593" i="26"/>
  <c r="G594" i="26"/>
  <c r="H594" i="26"/>
  <c r="G595" i="26"/>
  <c r="H595" i="26"/>
  <c r="G596" i="26"/>
  <c r="H596" i="26"/>
  <c r="G597" i="26"/>
  <c r="H597" i="26"/>
  <c r="G598" i="26"/>
  <c r="H598" i="26"/>
  <c r="G599" i="26"/>
  <c r="H599" i="26"/>
  <c r="G600" i="26"/>
  <c r="H600" i="26"/>
  <c r="G601" i="26"/>
  <c r="H601" i="26"/>
  <c r="G602" i="26"/>
  <c r="H602" i="26"/>
  <c r="G603" i="26"/>
  <c r="H603" i="26"/>
  <c r="G604" i="26"/>
  <c r="H604" i="26"/>
  <c r="G605" i="26"/>
  <c r="H605" i="26"/>
  <c r="G606" i="26"/>
  <c r="H606" i="26"/>
  <c r="G607" i="26"/>
  <c r="H607" i="26"/>
  <c r="G608" i="26"/>
  <c r="H608" i="26"/>
  <c r="G609" i="26"/>
  <c r="H609" i="26"/>
  <c r="G610" i="26"/>
  <c r="H610" i="26"/>
  <c r="G611" i="26"/>
  <c r="H611" i="26"/>
  <c r="G612" i="26"/>
  <c r="H612" i="26"/>
  <c r="G613" i="26"/>
  <c r="H613" i="26"/>
  <c r="G614" i="26"/>
  <c r="H614" i="26"/>
  <c r="G615" i="26"/>
  <c r="H615" i="26"/>
  <c r="G616" i="26"/>
  <c r="H616" i="26"/>
  <c r="G617" i="26"/>
  <c r="H617" i="26"/>
  <c r="G618" i="26"/>
  <c r="H618" i="26"/>
  <c r="G619" i="26"/>
  <c r="H619" i="26"/>
  <c r="G620" i="26"/>
  <c r="H620" i="26"/>
  <c r="G621" i="26"/>
  <c r="H621" i="26"/>
  <c r="G622" i="26"/>
  <c r="H622" i="26"/>
  <c r="G623" i="26"/>
  <c r="H623" i="26"/>
  <c r="G624" i="26"/>
  <c r="H624" i="26"/>
  <c r="G625" i="26"/>
  <c r="H625" i="26"/>
  <c r="G626" i="26"/>
  <c r="H626" i="26"/>
  <c r="G627" i="26"/>
  <c r="H627" i="26"/>
  <c r="G628" i="26"/>
  <c r="H628" i="26"/>
  <c r="G629" i="26"/>
  <c r="H629" i="26"/>
  <c r="G630" i="26"/>
  <c r="H630" i="26"/>
  <c r="G631" i="26"/>
  <c r="H631" i="26"/>
  <c r="G632" i="26"/>
  <c r="H632" i="26"/>
  <c r="G633" i="26"/>
  <c r="H633" i="26"/>
  <c r="G634" i="26"/>
  <c r="H634" i="26"/>
  <c r="G635" i="26"/>
  <c r="H635" i="26"/>
  <c r="G636" i="26"/>
  <c r="H636" i="26"/>
  <c r="G637" i="26"/>
  <c r="H637" i="26"/>
  <c r="G638" i="26"/>
  <c r="H638" i="26"/>
  <c r="G639" i="26"/>
  <c r="H639" i="26"/>
  <c r="G640" i="26"/>
  <c r="H640" i="26"/>
  <c r="G641" i="26"/>
  <c r="H641" i="26"/>
  <c r="G642" i="26"/>
  <c r="H642" i="26"/>
  <c r="G643" i="26"/>
  <c r="H643" i="26"/>
  <c r="G644" i="26"/>
  <c r="H644" i="26"/>
  <c r="G645" i="26"/>
  <c r="H645" i="26"/>
  <c r="G646" i="26"/>
  <c r="H646" i="26"/>
  <c r="G647" i="26"/>
  <c r="H647" i="26"/>
  <c r="G648" i="26"/>
  <c r="H648" i="26"/>
  <c r="G649" i="26"/>
  <c r="H649" i="26"/>
  <c r="G650" i="26"/>
  <c r="H650" i="26"/>
  <c r="G651" i="26"/>
  <c r="H651" i="26"/>
  <c r="G652" i="26"/>
  <c r="H652" i="26"/>
  <c r="G653" i="26"/>
  <c r="H653" i="26"/>
  <c r="G654" i="26"/>
  <c r="H654" i="26"/>
  <c r="G655" i="26"/>
  <c r="H655" i="26"/>
  <c r="G656" i="26"/>
  <c r="H656" i="26"/>
  <c r="G657" i="26"/>
  <c r="H657" i="26"/>
  <c r="G658" i="26"/>
  <c r="H658" i="26"/>
  <c r="G659" i="26"/>
  <c r="H659" i="26"/>
  <c r="G660" i="26"/>
  <c r="H660" i="26"/>
  <c r="G661" i="26"/>
  <c r="H661" i="26"/>
  <c r="G662" i="26"/>
  <c r="H662" i="26"/>
  <c r="G663" i="26"/>
  <c r="H663" i="26"/>
  <c r="G664" i="26"/>
  <c r="H664" i="26"/>
  <c r="G665" i="26"/>
  <c r="H665" i="26"/>
  <c r="G666" i="26"/>
  <c r="H666" i="26"/>
  <c r="G667" i="26"/>
  <c r="H667" i="26"/>
  <c r="G668" i="26"/>
  <c r="H668" i="26"/>
  <c r="G669" i="26"/>
  <c r="H669" i="26"/>
  <c r="G670" i="26"/>
  <c r="H670" i="26"/>
  <c r="G671" i="26"/>
  <c r="H671" i="26"/>
  <c r="G672" i="26"/>
  <c r="H672" i="26"/>
  <c r="G673" i="26"/>
  <c r="H673" i="26"/>
  <c r="G674" i="26"/>
  <c r="H674" i="26"/>
  <c r="G675" i="26"/>
  <c r="H675" i="26"/>
  <c r="G676" i="26"/>
  <c r="H676" i="26"/>
  <c r="G677" i="26"/>
  <c r="H677" i="26"/>
  <c r="G678" i="26"/>
  <c r="H678" i="26"/>
  <c r="F1" i="6"/>
  <c r="D15" i="6" s="1"/>
  <c r="F1" i="7"/>
  <c r="D6" i="7" s="1"/>
  <c r="F1" i="8"/>
  <c r="D19" i="8" s="1"/>
  <c r="F1" i="9"/>
  <c r="D16" i="9" s="1"/>
  <c r="A1" i="3"/>
  <c r="A1" i="4"/>
  <c r="A1" i="5"/>
  <c r="A1" i="6"/>
  <c r="A1" i="7"/>
  <c r="A1" i="8"/>
  <c r="A1" i="9"/>
  <c r="A1" i="10"/>
  <c r="A1" i="11"/>
  <c r="A1" i="12"/>
  <c r="A1" i="13"/>
  <c r="A1" i="14"/>
  <c r="A1" i="15"/>
  <c r="A1" i="16"/>
  <c r="A1" i="17"/>
  <c r="A1" i="18"/>
  <c r="A1" i="19"/>
  <c r="A1" i="20"/>
  <c r="A1" i="21"/>
  <c r="A1" i="2"/>
  <c r="N3" i="6"/>
  <c r="O3" i="7"/>
  <c r="O3" i="8"/>
  <c r="O3" i="9"/>
  <c r="N3" i="10"/>
  <c r="N3" i="11"/>
  <c r="N3" i="12"/>
  <c r="N3" i="13"/>
  <c r="O3" i="14"/>
  <c r="O3" i="15"/>
  <c r="O3" i="16"/>
  <c r="O3" i="17"/>
  <c r="N3" i="18"/>
  <c r="N3" i="19"/>
  <c r="O3" i="20"/>
  <c r="O3" i="21"/>
  <c r="N3" i="5"/>
  <c r="N3" i="4"/>
  <c r="N3" i="3"/>
  <c r="N3" i="2"/>
  <c r="H3" i="26"/>
  <c r="H4" i="26"/>
  <c r="H5" i="26"/>
  <c r="H6" i="26"/>
  <c r="H7" i="26"/>
  <c r="H8" i="26"/>
  <c r="H9" i="26"/>
  <c r="H10" i="26"/>
  <c r="H11" i="26"/>
  <c r="H12" i="26"/>
  <c r="H13" i="26"/>
  <c r="H14" i="26"/>
  <c r="H15" i="26"/>
  <c r="H16" i="26"/>
  <c r="H17" i="26"/>
  <c r="H18" i="26"/>
  <c r="H19" i="26"/>
  <c r="H20" i="26"/>
  <c r="H21" i="26"/>
  <c r="H22" i="26"/>
  <c r="H23" i="26"/>
  <c r="H24" i="26"/>
  <c r="H25" i="26"/>
  <c r="H26" i="26"/>
  <c r="H27" i="26"/>
  <c r="H28" i="26"/>
  <c r="H29" i="26"/>
  <c r="H30" i="26"/>
  <c r="H31" i="26"/>
  <c r="H32" i="26"/>
  <c r="H33" i="26"/>
  <c r="H34" i="26"/>
  <c r="H35" i="26"/>
  <c r="H36" i="26"/>
  <c r="H37" i="26"/>
  <c r="H38" i="26"/>
  <c r="H39" i="26"/>
  <c r="H40" i="26"/>
  <c r="H41" i="26"/>
  <c r="H42" i="26"/>
  <c r="H43" i="26"/>
  <c r="H44" i="26"/>
  <c r="H45" i="26"/>
  <c r="H46" i="26"/>
  <c r="H47" i="26"/>
  <c r="H48" i="26"/>
  <c r="H49" i="26"/>
  <c r="H50" i="26"/>
  <c r="H51" i="26"/>
  <c r="H52" i="26"/>
  <c r="H53" i="26"/>
  <c r="H54" i="26"/>
  <c r="H55" i="26"/>
  <c r="H56" i="26"/>
  <c r="H57" i="26"/>
  <c r="H58" i="26"/>
  <c r="H59" i="26"/>
  <c r="H60" i="26"/>
  <c r="H61" i="26"/>
  <c r="H62" i="26"/>
  <c r="H63" i="26"/>
  <c r="H64" i="26"/>
  <c r="H65" i="26"/>
  <c r="H66" i="26"/>
  <c r="H67" i="26"/>
  <c r="H68" i="26"/>
  <c r="H69" i="26"/>
  <c r="H70" i="26"/>
  <c r="H71" i="26"/>
  <c r="H72" i="26"/>
  <c r="H73" i="26"/>
  <c r="H74" i="26"/>
  <c r="H75" i="26"/>
  <c r="H76" i="26"/>
  <c r="H77" i="26"/>
  <c r="H78" i="26"/>
  <c r="H79" i="26"/>
  <c r="H80" i="26"/>
  <c r="H81" i="26"/>
  <c r="H82" i="26"/>
  <c r="H83" i="26"/>
  <c r="H84" i="26"/>
  <c r="H85" i="26"/>
  <c r="H86" i="26"/>
  <c r="H87" i="26"/>
  <c r="H88" i="26"/>
  <c r="H89" i="26"/>
  <c r="H90" i="26"/>
  <c r="H91" i="26"/>
  <c r="H92" i="26"/>
  <c r="H93" i="26"/>
  <c r="H94" i="26"/>
  <c r="H95" i="26"/>
  <c r="H96" i="26"/>
  <c r="H97" i="26"/>
  <c r="H98" i="26"/>
  <c r="H99" i="26"/>
  <c r="H100" i="26"/>
  <c r="H101" i="26"/>
  <c r="H102" i="26"/>
  <c r="H103" i="26"/>
  <c r="H104" i="26"/>
  <c r="H105" i="26"/>
  <c r="H106" i="26"/>
  <c r="H107" i="26"/>
  <c r="H108" i="26"/>
  <c r="H109" i="26"/>
  <c r="H110" i="26"/>
  <c r="H111" i="26"/>
  <c r="H112" i="26"/>
  <c r="H113" i="26"/>
  <c r="H114" i="26"/>
  <c r="H115" i="26"/>
  <c r="H116" i="26"/>
  <c r="H117" i="26"/>
  <c r="H118" i="26"/>
  <c r="H119" i="26"/>
  <c r="H120" i="26"/>
  <c r="H121" i="26"/>
  <c r="H122" i="26"/>
  <c r="H123" i="26"/>
  <c r="H124" i="26"/>
  <c r="H125" i="26"/>
  <c r="H126" i="26"/>
  <c r="H127" i="26"/>
  <c r="H128" i="26"/>
  <c r="H129" i="26"/>
  <c r="H130" i="26"/>
  <c r="H131" i="26"/>
  <c r="H132" i="26"/>
  <c r="H133" i="26"/>
  <c r="H134" i="26"/>
  <c r="H135" i="26"/>
  <c r="H136" i="26"/>
  <c r="H137" i="26"/>
  <c r="H138" i="26"/>
  <c r="H139" i="26"/>
  <c r="H140" i="26"/>
  <c r="H141" i="26"/>
  <c r="H142" i="26"/>
  <c r="H143" i="26"/>
  <c r="H144" i="26"/>
  <c r="H145" i="26"/>
  <c r="H146" i="26"/>
  <c r="H147" i="26"/>
  <c r="H148" i="26"/>
  <c r="H149" i="26"/>
  <c r="H150" i="26"/>
  <c r="H151" i="26"/>
  <c r="H152" i="26"/>
  <c r="H153" i="26"/>
  <c r="H154" i="26"/>
  <c r="H155" i="26"/>
  <c r="H156" i="26"/>
  <c r="H157" i="26"/>
  <c r="H158" i="26"/>
  <c r="H159" i="26"/>
  <c r="H160" i="26"/>
  <c r="H161" i="26"/>
  <c r="H162" i="26"/>
  <c r="H163" i="26"/>
  <c r="H164" i="26"/>
  <c r="H165" i="26"/>
  <c r="H166" i="26"/>
  <c r="H167" i="26"/>
  <c r="H168" i="26"/>
  <c r="H169" i="26"/>
  <c r="H170" i="26"/>
  <c r="H171" i="26"/>
  <c r="H172" i="26"/>
  <c r="H173" i="26"/>
  <c r="H174" i="26"/>
  <c r="H175" i="26"/>
  <c r="H176" i="26"/>
  <c r="H177" i="26"/>
  <c r="H178" i="26"/>
  <c r="H179" i="26"/>
  <c r="H180" i="26"/>
  <c r="H181" i="26"/>
  <c r="H182" i="26"/>
  <c r="H183" i="26"/>
  <c r="H184" i="26"/>
  <c r="H185" i="26"/>
  <c r="H186" i="26"/>
  <c r="H187" i="26"/>
  <c r="H188" i="26"/>
  <c r="H189" i="26"/>
  <c r="H190" i="26"/>
  <c r="H191" i="26"/>
  <c r="H192" i="26"/>
  <c r="H193" i="26"/>
  <c r="H194" i="26"/>
  <c r="H195" i="26"/>
  <c r="H196" i="26"/>
  <c r="H197" i="26"/>
  <c r="H198" i="26"/>
  <c r="H199" i="26"/>
  <c r="H200" i="26"/>
  <c r="H201" i="26"/>
  <c r="H202" i="26"/>
  <c r="H203" i="26"/>
  <c r="H204" i="26"/>
  <c r="H205" i="26"/>
  <c r="H206" i="26"/>
  <c r="H207" i="26"/>
  <c r="H208" i="26"/>
  <c r="H209" i="26"/>
  <c r="H210" i="26"/>
  <c r="H211" i="26"/>
  <c r="H212" i="26"/>
  <c r="H213" i="26"/>
  <c r="H214" i="26"/>
  <c r="H215" i="26"/>
  <c r="H216" i="26"/>
  <c r="H217" i="26"/>
  <c r="H218" i="26"/>
  <c r="H219" i="26"/>
  <c r="H220" i="26"/>
  <c r="H221" i="26"/>
  <c r="H222" i="26"/>
  <c r="H223" i="26"/>
  <c r="H224" i="26"/>
  <c r="H225" i="26"/>
  <c r="H226" i="26"/>
  <c r="H227" i="26"/>
  <c r="H228" i="26"/>
  <c r="H229" i="26"/>
  <c r="H230" i="26"/>
  <c r="H231" i="26"/>
  <c r="H232" i="26"/>
  <c r="H233" i="26"/>
  <c r="H234" i="26"/>
  <c r="H235" i="26"/>
  <c r="H236" i="26"/>
  <c r="H237" i="26"/>
  <c r="H238" i="26"/>
  <c r="H239" i="26"/>
  <c r="H240" i="26"/>
  <c r="H241" i="26"/>
  <c r="H242" i="26"/>
  <c r="H243" i="26"/>
  <c r="H244" i="26"/>
  <c r="H245" i="26"/>
  <c r="H246" i="26"/>
  <c r="H247" i="26"/>
  <c r="H248" i="26"/>
  <c r="H249" i="26"/>
  <c r="H250" i="26"/>
  <c r="H251" i="26"/>
  <c r="H252" i="26"/>
  <c r="H253" i="26"/>
  <c r="H254" i="26"/>
  <c r="H255" i="26"/>
  <c r="H256" i="26"/>
  <c r="H257" i="26"/>
  <c r="H258" i="26"/>
  <c r="H259" i="26"/>
  <c r="H260" i="26"/>
  <c r="H261" i="26"/>
  <c r="H262" i="26"/>
  <c r="H263" i="26"/>
  <c r="H264" i="26"/>
  <c r="H265" i="26"/>
  <c r="H266" i="26"/>
  <c r="H267" i="26"/>
  <c r="H268" i="26"/>
  <c r="H269" i="26"/>
  <c r="H270" i="26"/>
  <c r="H271" i="26"/>
  <c r="H272" i="26"/>
  <c r="H273" i="26"/>
  <c r="H274" i="26"/>
  <c r="H275" i="26"/>
  <c r="H276" i="26"/>
  <c r="H277" i="26"/>
  <c r="H278" i="26"/>
  <c r="H279" i="26"/>
  <c r="H280" i="26"/>
  <c r="H281" i="26"/>
  <c r="H282" i="26"/>
  <c r="H283" i="26"/>
  <c r="H284" i="26"/>
  <c r="H285" i="26"/>
  <c r="H286" i="26"/>
  <c r="H287" i="26"/>
  <c r="H288" i="26"/>
  <c r="H289" i="26"/>
  <c r="H290" i="26"/>
  <c r="H291" i="26"/>
  <c r="H292" i="26"/>
  <c r="H293" i="26"/>
  <c r="H294" i="26"/>
  <c r="H295" i="26"/>
  <c r="H296" i="26"/>
  <c r="H297" i="26"/>
  <c r="H298" i="26"/>
  <c r="H299" i="26"/>
  <c r="H300" i="26"/>
  <c r="H301" i="26"/>
  <c r="H302" i="26"/>
  <c r="H303" i="26"/>
  <c r="H304" i="26"/>
  <c r="H305" i="26"/>
  <c r="H306" i="26"/>
  <c r="H307" i="26"/>
  <c r="H308" i="26"/>
  <c r="H309" i="26"/>
  <c r="H310" i="26"/>
  <c r="H311" i="26"/>
  <c r="H312" i="26"/>
  <c r="H313" i="26"/>
  <c r="H314" i="26"/>
  <c r="H315" i="26"/>
  <c r="H316" i="26"/>
  <c r="H317" i="26"/>
  <c r="H318" i="26"/>
  <c r="H319" i="26"/>
  <c r="H320" i="26"/>
  <c r="H321" i="26"/>
  <c r="H322" i="26"/>
  <c r="H323" i="26"/>
  <c r="H324" i="26"/>
  <c r="H325" i="26"/>
  <c r="H326" i="26"/>
  <c r="H327" i="26"/>
  <c r="H328" i="26"/>
  <c r="H329" i="26"/>
  <c r="H330" i="26"/>
  <c r="H331" i="26"/>
  <c r="H332" i="26"/>
  <c r="H333" i="26"/>
  <c r="H334" i="26"/>
  <c r="H335" i="26"/>
  <c r="H336" i="26"/>
  <c r="H337" i="26"/>
  <c r="H338" i="26"/>
  <c r="H339" i="26"/>
  <c r="H340" i="26"/>
  <c r="H341" i="26"/>
  <c r="H342" i="26"/>
  <c r="H343" i="26"/>
  <c r="H344" i="26"/>
  <c r="H345" i="26"/>
  <c r="H346" i="26"/>
  <c r="H347" i="26"/>
  <c r="H348" i="26"/>
  <c r="H349" i="26"/>
  <c r="H350" i="26"/>
  <c r="H351" i="26"/>
  <c r="H352" i="26"/>
  <c r="H353" i="26"/>
  <c r="H354" i="26"/>
  <c r="H355" i="26"/>
  <c r="H356" i="26"/>
  <c r="H357" i="26"/>
  <c r="H358" i="26"/>
  <c r="H359" i="26"/>
  <c r="H360" i="26"/>
  <c r="H361" i="26"/>
  <c r="H362" i="26"/>
  <c r="H363" i="26"/>
  <c r="H364" i="26"/>
  <c r="H365" i="26"/>
  <c r="H366" i="26"/>
  <c r="H367" i="26"/>
  <c r="H368" i="26"/>
  <c r="H369" i="26"/>
  <c r="H370" i="26"/>
  <c r="H371" i="26"/>
  <c r="H372" i="26"/>
  <c r="H373" i="26"/>
  <c r="H374" i="26"/>
  <c r="G3" i="26"/>
  <c r="G4" i="26"/>
  <c r="G5" i="26"/>
  <c r="G6" i="26"/>
  <c r="G7" i="26"/>
  <c r="G8" i="26"/>
  <c r="G9" i="26"/>
  <c r="G10" i="26"/>
  <c r="G11" i="26"/>
  <c r="G12" i="26"/>
  <c r="G13" i="26"/>
  <c r="G14" i="26"/>
  <c r="G15" i="26"/>
  <c r="G16" i="26"/>
  <c r="G17" i="26"/>
  <c r="G18" i="26"/>
  <c r="G19" i="26"/>
  <c r="G20" i="26"/>
  <c r="G21" i="26"/>
  <c r="G22" i="26"/>
  <c r="G23" i="26"/>
  <c r="G24" i="26"/>
  <c r="G25" i="26"/>
  <c r="G26" i="26"/>
  <c r="G27" i="26"/>
  <c r="G28" i="26"/>
  <c r="G29" i="26"/>
  <c r="G30" i="26"/>
  <c r="G31" i="26"/>
  <c r="G32" i="26"/>
  <c r="G33" i="26"/>
  <c r="G34" i="26"/>
  <c r="G35" i="26"/>
  <c r="G36" i="26"/>
  <c r="G37" i="26"/>
  <c r="G38" i="26"/>
  <c r="G39" i="26"/>
  <c r="G40" i="26"/>
  <c r="G41" i="26"/>
  <c r="G42" i="26"/>
  <c r="G43" i="26"/>
  <c r="G44" i="26"/>
  <c r="G45" i="26"/>
  <c r="G46" i="26"/>
  <c r="G47" i="26"/>
  <c r="G48" i="26"/>
  <c r="G49" i="26"/>
  <c r="G50" i="26"/>
  <c r="G51" i="26"/>
  <c r="G52" i="26"/>
  <c r="G53" i="26"/>
  <c r="G54" i="26"/>
  <c r="G55" i="26"/>
  <c r="G56" i="26"/>
  <c r="G57" i="26"/>
  <c r="G58" i="26"/>
  <c r="G59" i="26"/>
  <c r="G60" i="26"/>
  <c r="G61" i="26"/>
  <c r="G62" i="26"/>
  <c r="G63" i="26"/>
  <c r="G64" i="26"/>
  <c r="G65" i="26"/>
  <c r="G66" i="26"/>
  <c r="G67" i="26"/>
  <c r="G68" i="26"/>
  <c r="G69" i="26"/>
  <c r="G70" i="26"/>
  <c r="G71" i="26"/>
  <c r="G72" i="26"/>
  <c r="G73" i="26"/>
  <c r="G74" i="26"/>
  <c r="G75" i="26"/>
  <c r="G76" i="26"/>
  <c r="G77" i="26"/>
  <c r="G78" i="26"/>
  <c r="G79" i="26"/>
  <c r="G80" i="26"/>
  <c r="G81" i="26"/>
  <c r="G82" i="26"/>
  <c r="G83" i="26"/>
  <c r="G84" i="26"/>
  <c r="G85" i="26"/>
  <c r="G86" i="26"/>
  <c r="G87" i="26"/>
  <c r="G88" i="26"/>
  <c r="G89" i="26"/>
  <c r="G90" i="26"/>
  <c r="G91" i="26"/>
  <c r="G92" i="26"/>
  <c r="G93" i="26"/>
  <c r="G94" i="26"/>
  <c r="G95" i="26"/>
  <c r="G96" i="26"/>
  <c r="G97" i="26"/>
  <c r="G98" i="26"/>
  <c r="G99" i="26"/>
  <c r="G100" i="26"/>
  <c r="G101" i="26"/>
  <c r="G102" i="26"/>
  <c r="G103" i="26"/>
  <c r="G104" i="26"/>
  <c r="G105" i="26"/>
  <c r="G106" i="26"/>
  <c r="G107" i="26"/>
  <c r="G108" i="26"/>
  <c r="G109" i="26"/>
  <c r="G110" i="26"/>
  <c r="G111" i="26"/>
  <c r="G112" i="26"/>
  <c r="G113" i="26"/>
  <c r="G114" i="26"/>
  <c r="G115" i="26"/>
  <c r="G116" i="26"/>
  <c r="G117" i="26"/>
  <c r="G118" i="26"/>
  <c r="G119" i="26"/>
  <c r="G120" i="26"/>
  <c r="G121" i="26"/>
  <c r="G122" i="26"/>
  <c r="G123" i="26"/>
  <c r="G124" i="26"/>
  <c r="G125" i="26"/>
  <c r="G126" i="26"/>
  <c r="G127" i="26"/>
  <c r="G128" i="26"/>
  <c r="G129" i="26"/>
  <c r="G130" i="26"/>
  <c r="G131" i="26"/>
  <c r="G132" i="26"/>
  <c r="G133" i="26"/>
  <c r="G134" i="26"/>
  <c r="G135" i="26"/>
  <c r="G136" i="26"/>
  <c r="G137" i="26"/>
  <c r="G138" i="26"/>
  <c r="G139" i="26"/>
  <c r="G140" i="26"/>
  <c r="G141" i="26"/>
  <c r="G142" i="26"/>
  <c r="G143" i="26"/>
  <c r="G144" i="26"/>
  <c r="G145" i="26"/>
  <c r="G146" i="26"/>
  <c r="G147" i="26"/>
  <c r="G148" i="26"/>
  <c r="G149" i="26"/>
  <c r="G150" i="26"/>
  <c r="G151" i="26"/>
  <c r="G152" i="26"/>
  <c r="G153" i="26"/>
  <c r="G154" i="26"/>
  <c r="G155" i="26"/>
  <c r="G156" i="26"/>
  <c r="G157" i="26"/>
  <c r="G158" i="26"/>
  <c r="G159" i="26"/>
  <c r="G160" i="26"/>
  <c r="G161" i="26"/>
  <c r="G162" i="26"/>
  <c r="G163" i="26"/>
  <c r="G164" i="26"/>
  <c r="G165" i="26"/>
  <c r="G166" i="26"/>
  <c r="G167" i="26"/>
  <c r="G168" i="26"/>
  <c r="G169" i="26"/>
  <c r="G170" i="26"/>
  <c r="G171" i="26"/>
  <c r="G172" i="26"/>
  <c r="G173" i="26"/>
  <c r="G174" i="26"/>
  <c r="G175" i="26"/>
  <c r="G176" i="26"/>
  <c r="G177" i="26"/>
  <c r="G178" i="26"/>
  <c r="G179" i="26"/>
  <c r="G180" i="26"/>
  <c r="G181" i="26"/>
  <c r="G182" i="26"/>
  <c r="G183" i="26"/>
  <c r="G184" i="26"/>
  <c r="G185" i="26"/>
  <c r="G186" i="26"/>
  <c r="G187" i="26"/>
  <c r="G188" i="26"/>
  <c r="G189" i="26"/>
  <c r="G190" i="26"/>
  <c r="G191" i="26"/>
  <c r="G192" i="26"/>
  <c r="G193" i="26"/>
  <c r="G194" i="26"/>
  <c r="G195" i="26"/>
  <c r="G196" i="26"/>
  <c r="G197" i="26"/>
  <c r="G198" i="26"/>
  <c r="G199" i="26"/>
  <c r="G200" i="26"/>
  <c r="G201" i="26"/>
  <c r="G202" i="26"/>
  <c r="G203" i="26"/>
  <c r="G204" i="26"/>
  <c r="G205" i="26"/>
  <c r="G206" i="26"/>
  <c r="G207" i="26"/>
  <c r="G208" i="26"/>
  <c r="G209" i="26"/>
  <c r="G210" i="26"/>
  <c r="G211" i="26"/>
  <c r="G212" i="26"/>
  <c r="G213" i="26"/>
  <c r="G214" i="26"/>
  <c r="G215" i="26"/>
  <c r="G216" i="26"/>
  <c r="G217" i="26"/>
  <c r="G218" i="26"/>
  <c r="G219" i="26"/>
  <c r="G220" i="26"/>
  <c r="G221" i="26"/>
  <c r="G222" i="26"/>
  <c r="G223" i="26"/>
  <c r="G224" i="26"/>
  <c r="G225" i="26"/>
  <c r="G226" i="26"/>
  <c r="G227" i="26"/>
  <c r="G228" i="26"/>
  <c r="G229" i="26"/>
  <c r="G230" i="26"/>
  <c r="G231" i="26"/>
  <c r="G232" i="26"/>
  <c r="G233" i="26"/>
  <c r="G234" i="26"/>
  <c r="G235" i="26"/>
  <c r="G236" i="26"/>
  <c r="G237" i="26"/>
  <c r="G238" i="26"/>
  <c r="G239" i="26"/>
  <c r="G240" i="26"/>
  <c r="G241" i="26"/>
  <c r="G242" i="26"/>
  <c r="G243" i="26"/>
  <c r="G244" i="26"/>
  <c r="G245" i="26"/>
  <c r="G246" i="26"/>
  <c r="G247" i="26"/>
  <c r="G248" i="26"/>
  <c r="G249" i="26"/>
  <c r="G250" i="26"/>
  <c r="G251" i="26"/>
  <c r="G252" i="26"/>
  <c r="G253" i="26"/>
  <c r="G254" i="26"/>
  <c r="G255" i="26"/>
  <c r="G256" i="26"/>
  <c r="G257" i="26"/>
  <c r="G258" i="26"/>
  <c r="G259" i="26"/>
  <c r="G260" i="26"/>
  <c r="G261" i="26"/>
  <c r="G262" i="26"/>
  <c r="G263" i="26"/>
  <c r="G264" i="26"/>
  <c r="G265" i="26"/>
  <c r="G266" i="26"/>
  <c r="G267" i="26"/>
  <c r="G268" i="26"/>
  <c r="G269" i="26"/>
  <c r="G270" i="26"/>
  <c r="G271" i="26"/>
  <c r="G272" i="26"/>
  <c r="G273" i="26"/>
  <c r="G274" i="26"/>
  <c r="G275" i="26"/>
  <c r="G276" i="26"/>
  <c r="G277" i="26"/>
  <c r="G278" i="26"/>
  <c r="G279" i="26"/>
  <c r="G280" i="26"/>
  <c r="G281" i="26"/>
  <c r="G282" i="26"/>
  <c r="G283" i="26"/>
  <c r="G284" i="26"/>
  <c r="G285" i="26"/>
  <c r="G286" i="26"/>
  <c r="G287" i="26"/>
  <c r="G288" i="26"/>
  <c r="G289" i="26"/>
  <c r="G290" i="26"/>
  <c r="G291" i="26"/>
  <c r="G292" i="26"/>
  <c r="G293" i="26"/>
  <c r="G294" i="26"/>
  <c r="G295" i="26"/>
  <c r="G296" i="26"/>
  <c r="G297" i="26"/>
  <c r="G298" i="26"/>
  <c r="G299" i="26"/>
  <c r="G300" i="26"/>
  <c r="G301" i="26"/>
  <c r="G302" i="26"/>
  <c r="G303" i="26"/>
  <c r="G304" i="26"/>
  <c r="G305" i="26"/>
  <c r="G306" i="26"/>
  <c r="G307" i="26"/>
  <c r="G308" i="26"/>
  <c r="G309" i="26"/>
  <c r="G310" i="26"/>
  <c r="G311" i="26"/>
  <c r="G312" i="26"/>
  <c r="G313" i="26"/>
  <c r="G314" i="26"/>
  <c r="G315" i="26"/>
  <c r="G316" i="26"/>
  <c r="G317" i="26"/>
  <c r="G318" i="26"/>
  <c r="G319" i="26"/>
  <c r="G320" i="26"/>
  <c r="G321" i="26"/>
  <c r="G322" i="26"/>
  <c r="G323" i="26"/>
  <c r="G324" i="26"/>
  <c r="G325" i="26"/>
  <c r="G326" i="26"/>
  <c r="G327" i="26"/>
  <c r="G328" i="26"/>
  <c r="G329" i="26"/>
  <c r="G330" i="26"/>
  <c r="G331" i="26"/>
  <c r="G332" i="26"/>
  <c r="G333" i="26"/>
  <c r="G334" i="26"/>
  <c r="G335" i="26"/>
  <c r="G336" i="26"/>
  <c r="G337" i="26"/>
  <c r="G338" i="26"/>
  <c r="G339" i="26"/>
  <c r="G340" i="26"/>
  <c r="G341" i="26"/>
  <c r="G342" i="26"/>
  <c r="G343" i="26"/>
  <c r="G344" i="26"/>
  <c r="G345" i="26"/>
  <c r="G346" i="26"/>
  <c r="G347" i="26"/>
  <c r="G348" i="26"/>
  <c r="G349" i="26"/>
  <c r="G350" i="26"/>
  <c r="G351" i="26"/>
  <c r="G352" i="26"/>
  <c r="G353" i="26"/>
  <c r="G354" i="26"/>
  <c r="G355" i="26"/>
  <c r="G356" i="26"/>
  <c r="G357" i="26"/>
  <c r="G358" i="26"/>
  <c r="G359" i="26"/>
  <c r="G360" i="26"/>
  <c r="G361" i="26"/>
  <c r="G362" i="26"/>
  <c r="G363" i="26"/>
  <c r="G364" i="26"/>
  <c r="G365" i="26"/>
  <c r="G366" i="26"/>
  <c r="G367" i="26"/>
  <c r="G368" i="26"/>
  <c r="G369" i="26"/>
  <c r="G370" i="26"/>
  <c r="G371" i="26"/>
  <c r="G372" i="26"/>
  <c r="G373" i="26"/>
  <c r="G374" i="26"/>
  <c r="G2" i="26"/>
  <c r="H2" i="26"/>
  <c r="B20" i="1"/>
  <c r="B19" i="1"/>
  <c r="F29" i="1"/>
  <c r="F28" i="1"/>
  <c r="B29" i="1"/>
  <c r="B28" i="1"/>
  <c r="F20" i="1"/>
  <c r="F19" i="1"/>
  <c r="F1" i="21"/>
  <c r="D7" i="21" s="1"/>
  <c r="F1" i="20"/>
  <c r="E1" i="19"/>
  <c r="D46" i="19" s="1"/>
  <c r="E1" i="18"/>
  <c r="D20" i="18" s="1"/>
  <c r="F1" i="17"/>
  <c r="D15" i="17" s="1"/>
  <c r="F1" i="16"/>
  <c r="D11" i="16" s="1"/>
  <c r="F1" i="15"/>
  <c r="D19" i="15" s="1"/>
  <c r="F1" i="14"/>
  <c r="D6" i="14" s="1"/>
  <c r="E1" i="13"/>
  <c r="D15" i="13" s="1"/>
  <c r="E1" i="12"/>
  <c r="D14" i="12" s="1"/>
  <c r="E1" i="11"/>
  <c r="D10" i="11" s="1"/>
  <c r="E1" i="10"/>
  <c r="D20" i="10" s="1"/>
  <c r="E1" i="5"/>
  <c r="D12" i="5" s="1"/>
  <c r="E1" i="4"/>
  <c r="D35" i="4" s="1"/>
  <c r="E1" i="3"/>
  <c r="D20" i="3" s="1"/>
  <c r="E1" i="2"/>
  <c r="D32" i="2" s="1"/>
  <c r="C18" i="1"/>
  <c r="C19" i="1"/>
  <c r="C20" i="1"/>
  <c r="G18" i="1"/>
  <c r="G19" i="1"/>
  <c r="G20" i="1"/>
  <c r="C28" i="1"/>
  <c r="C29" i="1"/>
  <c r="G27" i="1"/>
  <c r="G28" i="1"/>
  <c r="G29" i="1"/>
  <c r="G38" i="1"/>
  <c r="I6" i="18"/>
  <c r="I7" i="18"/>
  <c r="I8" i="18"/>
  <c r="I9" i="18"/>
  <c r="I10" i="18"/>
  <c r="I11" i="18"/>
  <c r="I12" i="18"/>
  <c r="I13" i="18"/>
  <c r="I14" i="18"/>
  <c r="I15" i="18"/>
  <c r="I16" i="18"/>
  <c r="I17" i="18"/>
  <c r="I18" i="18"/>
  <c r="I19" i="18"/>
  <c r="I20" i="18"/>
  <c r="I21" i="18"/>
  <c r="I22" i="18"/>
  <c r="I23" i="18"/>
  <c r="I24" i="18"/>
  <c r="I25" i="18"/>
  <c r="I26" i="18"/>
  <c r="I27" i="18"/>
  <c r="I28" i="18"/>
  <c r="I29" i="18"/>
  <c r="I30" i="18"/>
  <c r="I31" i="18"/>
  <c r="I32" i="18"/>
  <c r="I33" i="18"/>
  <c r="I34" i="18"/>
  <c r="I35" i="18"/>
  <c r="I36" i="18"/>
  <c r="I37" i="18"/>
  <c r="I38" i="18"/>
  <c r="I39" i="18"/>
  <c r="I40" i="18"/>
  <c r="I41" i="18"/>
  <c r="I42" i="18"/>
  <c r="I43" i="18"/>
  <c r="I44" i="18"/>
  <c r="I45" i="18"/>
  <c r="I46" i="18"/>
  <c r="I47" i="18"/>
  <c r="I48" i="18"/>
  <c r="I49" i="18"/>
  <c r="I50" i="18"/>
  <c r="I51" i="18"/>
  <c r="I52" i="18"/>
  <c r="I53" i="18"/>
  <c r="I54" i="18"/>
  <c r="I55" i="18"/>
  <c r="I6" i="19"/>
  <c r="I7" i="19"/>
  <c r="I8" i="19"/>
  <c r="I9" i="19"/>
  <c r="I10" i="19"/>
  <c r="I11" i="19"/>
  <c r="I12" i="19"/>
  <c r="I13" i="19"/>
  <c r="I14" i="19"/>
  <c r="I15" i="19"/>
  <c r="I16" i="19"/>
  <c r="I17" i="19"/>
  <c r="I18" i="19"/>
  <c r="I19" i="19"/>
  <c r="I20" i="19"/>
  <c r="I21" i="19"/>
  <c r="I22" i="19"/>
  <c r="I23" i="19"/>
  <c r="I24" i="19"/>
  <c r="I25" i="19"/>
  <c r="I26" i="19"/>
  <c r="I27" i="19"/>
  <c r="I28" i="19"/>
  <c r="I29" i="19"/>
  <c r="I30" i="19"/>
  <c r="I31" i="19"/>
  <c r="I32" i="19"/>
  <c r="I33" i="19"/>
  <c r="I34" i="19"/>
  <c r="I35" i="19"/>
  <c r="I36" i="19"/>
  <c r="I37" i="19"/>
  <c r="I38" i="19"/>
  <c r="I39" i="19"/>
  <c r="I40" i="19"/>
  <c r="I41" i="19"/>
  <c r="I42" i="19"/>
  <c r="I43" i="19"/>
  <c r="I44" i="19"/>
  <c r="I45" i="19"/>
  <c r="I46" i="19"/>
  <c r="I47" i="19"/>
  <c r="I48" i="19"/>
  <c r="I49" i="19"/>
  <c r="I50" i="19"/>
  <c r="I51" i="19"/>
  <c r="I52" i="19"/>
  <c r="I53" i="19"/>
  <c r="I54" i="19"/>
  <c r="I55" i="19"/>
  <c r="I6" i="12"/>
  <c r="I7" i="12"/>
  <c r="I8" i="12"/>
  <c r="I9" i="12"/>
  <c r="I10" i="12"/>
  <c r="I11" i="12"/>
  <c r="I12" i="12"/>
  <c r="I13" i="12"/>
  <c r="I14" i="12"/>
  <c r="I15" i="12"/>
  <c r="I16" i="12"/>
  <c r="I17" i="12"/>
  <c r="I18" i="12"/>
  <c r="I19" i="12"/>
  <c r="I20" i="12"/>
  <c r="I21" i="12"/>
  <c r="I22" i="12"/>
  <c r="I23" i="12"/>
  <c r="I24" i="12"/>
  <c r="I25" i="12"/>
  <c r="I26" i="12"/>
  <c r="I27" i="12"/>
  <c r="I28" i="12"/>
  <c r="I29" i="12"/>
  <c r="I30" i="12"/>
  <c r="I31" i="12"/>
  <c r="I32" i="12"/>
  <c r="I33" i="12"/>
  <c r="I34" i="12"/>
  <c r="I35" i="12"/>
  <c r="I36" i="12"/>
  <c r="I37" i="12"/>
  <c r="I38" i="12"/>
  <c r="I39" i="12"/>
  <c r="I40" i="12"/>
  <c r="I41" i="12"/>
  <c r="I42" i="12"/>
  <c r="I43" i="12"/>
  <c r="I44" i="12"/>
  <c r="I45" i="12"/>
  <c r="I46" i="12"/>
  <c r="I47" i="12"/>
  <c r="I48" i="12"/>
  <c r="I49" i="12"/>
  <c r="I50" i="12"/>
  <c r="I51" i="12"/>
  <c r="I52" i="12"/>
  <c r="I53" i="12"/>
  <c r="I54" i="12"/>
  <c r="I55" i="12"/>
  <c r="I6" i="13"/>
  <c r="I7" i="13"/>
  <c r="I8" i="13"/>
  <c r="I9" i="13"/>
  <c r="I10" i="13"/>
  <c r="I11" i="13"/>
  <c r="I12" i="13"/>
  <c r="I13" i="13"/>
  <c r="I14" i="13"/>
  <c r="I15" i="13"/>
  <c r="I16" i="13"/>
  <c r="I17" i="13"/>
  <c r="I18" i="13"/>
  <c r="I19" i="13"/>
  <c r="I20" i="13"/>
  <c r="I21" i="13"/>
  <c r="I22" i="13"/>
  <c r="I23" i="13"/>
  <c r="I24" i="13"/>
  <c r="I25" i="13"/>
  <c r="I26" i="13"/>
  <c r="I27" i="13"/>
  <c r="I28" i="13"/>
  <c r="I29" i="13"/>
  <c r="I30" i="13"/>
  <c r="I31" i="13"/>
  <c r="I32" i="13"/>
  <c r="I33" i="13"/>
  <c r="I34" i="13"/>
  <c r="I35" i="13"/>
  <c r="I36" i="13"/>
  <c r="I37" i="13"/>
  <c r="I38" i="13"/>
  <c r="I39" i="13"/>
  <c r="I40" i="13"/>
  <c r="I41" i="13"/>
  <c r="I42" i="13"/>
  <c r="I43" i="13"/>
  <c r="I44" i="13"/>
  <c r="I45" i="13"/>
  <c r="I46" i="13"/>
  <c r="I47" i="13"/>
  <c r="I48" i="13"/>
  <c r="I49" i="13"/>
  <c r="I50" i="13"/>
  <c r="I51" i="13"/>
  <c r="I52" i="13"/>
  <c r="I53" i="13"/>
  <c r="I54" i="13"/>
  <c r="I55" i="13"/>
  <c r="I6" i="10"/>
  <c r="I7" i="10"/>
  <c r="I8" i="10"/>
  <c r="I9" i="10"/>
  <c r="I10" i="10"/>
  <c r="I11" i="10"/>
  <c r="I12" i="10"/>
  <c r="I13" i="10"/>
  <c r="I14" i="10"/>
  <c r="I15" i="10"/>
  <c r="I16" i="10"/>
  <c r="I17" i="10"/>
  <c r="I18" i="10"/>
  <c r="I19" i="10"/>
  <c r="I20" i="10"/>
  <c r="I21" i="10"/>
  <c r="I22" i="10"/>
  <c r="I23" i="10"/>
  <c r="I24" i="10"/>
  <c r="I25" i="10"/>
  <c r="I26" i="10"/>
  <c r="I27" i="10"/>
  <c r="I28" i="10"/>
  <c r="I29" i="10"/>
  <c r="I30" i="10"/>
  <c r="I31" i="10"/>
  <c r="I32" i="10"/>
  <c r="I33" i="10"/>
  <c r="I34" i="10"/>
  <c r="I35" i="10"/>
  <c r="I36" i="10"/>
  <c r="I37" i="10"/>
  <c r="I38" i="10"/>
  <c r="I39" i="10"/>
  <c r="I40" i="10"/>
  <c r="I41" i="10"/>
  <c r="I42" i="10"/>
  <c r="I43" i="10"/>
  <c r="I44" i="10"/>
  <c r="I45" i="10"/>
  <c r="I46" i="10"/>
  <c r="I47" i="10"/>
  <c r="I48" i="10"/>
  <c r="I49" i="10"/>
  <c r="I50" i="10"/>
  <c r="I51" i="10"/>
  <c r="I52" i="10"/>
  <c r="I53" i="10"/>
  <c r="I54" i="10"/>
  <c r="I55" i="10"/>
  <c r="I6" i="11"/>
  <c r="I7" i="11"/>
  <c r="I8" i="11"/>
  <c r="I9" i="11"/>
  <c r="I10" i="11"/>
  <c r="I11" i="11"/>
  <c r="I12" i="11"/>
  <c r="I13" i="11"/>
  <c r="I14" i="11"/>
  <c r="I15" i="11"/>
  <c r="I16" i="11"/>
  <c r="I17" i="11"/>
  <c r="I18" i="11"/>
  <c r="I19" i="11"/>
  <c r="I20" i="11"/>
  <c r="I21" i="11"/>
  <c r="I22" i="11"/>
  <c r="I23" i="11"/>
  <c r="I24" i="11"/>
  <c r="I25" i="11"/>
  <c r="I26" i="11"/>
  <c r="I27" i="11"/>
  <c r="I28" i="11"/>
  <c r="I29" i="11"/>
  <c r="I30" i="11"/>
  <c r="I31" i="11"/>
  <c r="I32" i="11"/>
  <c r="I33" i="11"/>
  <c r="I34" i="11"/>
  <c r="I35" i="11"/>
  <c r="I36" i="11"/>
  <c r="I37" i="11"/>
  <c r="I38" i="11"/>
  <c r="I39" i="11"/>
  <c r="I40" i="11"/>
  <c r="I41" i="11"/>
  <c r="I42" i="11"/>
  <c r="I43" i="11"/>
  <c r="I44" i="11"/>
  <c r="I45" i="11"/>
  <c r="I46" i="11"/>
  <c r="I47" i="11"/>
  <c r="I48" i="11"/>
  <c r="I49" i="11"/>
  <c r="I50" i="11"/>
  <c r="I51" i="11"/>
  <c r="I52" i="11"/>
  <c r="I53" i="11"/>
  <c r="I54" i="11"/>
  <c r="I55" i="11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I53" i="3"/>
  <c r="I54" i="3"/>
  <c r="I55" i="3"/>
  <c r="D45" i="18" l="1"/>
  <c r="D49" i="4"/>
  <c r="D39" i="5"/>
  <c r="D16" i="5"/>
  <c r="D25" i="13"/>
  <c r="D54" i="18"/>
  <c r="D31" i="18"/>
  <c r="D8" i="18"/>
  <c r="D19" i="4"/>
  <c r="D53" i="18"/>
  <c r="D29" i="18"/>
  <c r="D6" i="19"/>
  <c r="D18" i="4"/>
  <c r="D36" i="5"/>
  <c r="D13" i="5"/>
  <c r="D23" i="13"/>
  <c r="D51" i="18"/>
  <c r="D28" i="18"/>
  <c r="D47" i="19"/>
  <c r="C44" i="1"/>
  <c r="D12" i="4"/>
  <c r="D49" i="18"/>
  <c r="D27" i="18"/>
  <c r="D31" i="19"/>
  <c r="D43" i="18"/>
  <c r="D19" i="18"/>
  <c r="D50" i="5"/>
  <c r="D25" i="5"/>
  <c r="D41" i="13"/>
  <c r="D42" i="18"/>
  <c r="D17" i="18"/>
  <c r="D44" i="18"/>
  <c r="D21" i="18"/>
  <c r="D7" i="13"/>
  <c r="D46" i="2"/>
  <c r="D48" i="5"/>
  <c r="D24" i="5"/>
  <c r="D15" i="8"/>
  <c r="D47" i="12"/>
  <c r="D21" i="12"/>
  <c r="D40" i="13"/>
  <c r="D22" i="16"/>
  <c r="D40" i="3"/>
  <c r="D13" i="3"/>
  <c r="D40" i="18"/>
  <c r="D16" i="18"/>
  <c r="D49" i="30"/>
  <c r="D26" i="30"/>
  <c r="D18" i="31"/>
  <c r="D52" i="34"/>
  <c r="D11" i="34"/>
  <c r="D47" i="30"/>
  <c r="D22" i="30"/>
  <c r="D9" i="31"/>
  <c r="D43" i="34"/>
  <c r="D9" i="34"/>
  <c r="D22" i="18"/>
  <c r="D21" i="16"/>
  <c r="D38" i="18"/>
  <c r="D45" i="5"/>
  <c r="D47" i="18"/>
  <c r="D9" i="2"/>
  <c r="D43" i="5"/>
  <c r="D20" i="5"/>
  <c r="D10" i="8"/>
  <c r="D42" i="12"/>
  <c r="D16" i="12"/>
  <c r="D34" i="13"/>
  <c r="D35" i="3"/>
  <c r="D10" i="3"/>
  <c r="D35" i="18"/>
  <c r="D12" i="18"/>
  <c r="D45" i="30"/>
  <c r="D21" i="30"/>
  <c r="D7" i="31"/>
  <c r="D42" i="34"/>
  <c r="D7" i="34"/>
  <c r="D55" i="4"/>
  <c r="D41" i="5"/>
  <c r="D19" i="5"/>
  <c r="D39" i="12"/>
  <c r="D15" i="12"/>
  <c r="D33" i="13"/>
  <c r="D33" i="3"/>
  <c r="D8" i="3"/>
  <c r="D33" i="18"/>
  <c r="D11" i="18"/>
  <c r="D43" i="30"/>
  <c r="D20" i="30"/>
  <c r="D41" i="34"/>
  <c r="D19" i="35"/>
  <c r="D24" i="18"/>
  <c r="D15" i="18"/>
  <c r="D21" i="5"/>
  <c r="D38" i="13"/>
  <c r="D37" i="18"/>
  <c r="D51" i="4"/>
  <c r="D40" i="5"/>
  <c r="D18" i="5"/>
  <c r="D50" i="10"/>
  <c r="D38" i="12"/>
  <c r="D13" i="12"/>
  <c r="D29" i="13"/>
  <c r="D32" i="3"/>
  <c r="D6" i="18"/>
  <c r="D32" i="18"/>
  <c r="D10" i="18"/>
  <c r="D42" i="30"/>
  <c r="D18" i="30"/>
  <c r="D39" i="34"/>
  <c r="D18" i="35"/>
  <c r="D41" i="2"/>
  <c r="D17" i="4"/>
  <c r="D52" i="10"/>
  <c r="D8" i="32"/>
  <c r="D22" i="19"/>
  <c r="D38" i="19"/>
  <c r="D54" i="19"/>
  <c r="D7" i="19"/>
  <c r="D23" i="19"/>
  <c r="D39" i="19"/>
  <c r="D55" i="19"/>
  <c r="D9" i="19"/>
  <c r="D25" i="19"/>
  <c r="D41" i="19"/>
  <c r="D10" i="19"/>
  <c r="D26" i="19"/>
  <c r="D42" i="19"/>
  <c r="D11" i="19"/>
  <c r="D43" i="19"/>
  <c r="D27" i="19"/>
  <c r="D12" i="19"/>
  <c r="D28" i="19"/>
  <c r="D44" i="19"/>
  <c r="D13" i="19"/>
  <c r="D29" i="19"/>
  <c r="D45" i="19"/>
  <c r="D16" i="19"/>
  <c r="D32" i="19"/>
  <c r="D48" i="19"/>
  <c r="D17" i="19"/>
  <c r="D33" i="19"/>
  <c r="D49" i="19"/>
  <c r="D34" i="19"/>
  <c r="D18" i="19"/>
  <c r="D50" i="19"/>
  <c r="D19" i="19"/>
  <c r="D35" i="19"/>
  <c r="D51" i="19"/>
  <c r="D20" i="19"/>
  <c r="D36" i="19"/>
  <c r="D52" i="19"/>
  <c r="D21" i="19"/>
  <c r="D37" i="19"/>
  <c r="D53" i="19"/>
  <c r="D37" i="2"/>
  <c r="D50" i="4"/>
  <c r="D16" i="4"/>
  <c r="D51" i="10"/>
  <c r="D40" i="19"/>
  <c r="D49" i="11"/>
  <c r="D48" i="11"/>
  <c r="D48" i="4"/>
  <c r="D11" i="4"/>
  <c r="D46" i="10"/>
  <c r="D30" i="19"/>
  <c r="D42" i="11"/>
  <c r="D7" i="2"/>
  <c r="D39" i="2"/>
  <c r="D55" i="2"/>
  <c r="D8" i="2"/>
  <c r="D24" i="2"/>
  <c r="D40" i="2"/>
  <c r="D6" i="2"/>
  <c r="D11" i="2"/>
  <c r="D27" i="2"/>
  <c r="D43" i="2"/>
  <c r="D12" i="2"/>
  <c r="D44" i="2"/>
  <c r="D28" i="2"/>
  <c r="D13" i="2"/>
  <c r="D29" i="2"/>
  <c r="D45" i="2"/>
  <c r="D18" i="2"/>
  <c r="D34" i="2"/>
  <c r="D50" i="2"/>
  <c r="D19" i="2"/>
  <c r="D35" i="2"/>
  <c r="D51" i="2"/>
  <c r="D20" i="2"/>
  <c r="D36" i="2"/>
  <c r="D52" i="2"/>
  <c r="D22" i="2"/>
  <c r="D38" i="2"/>
  <c r="D54" i="2"/>
  <c r="D23" i="2"/>
  <c r="D31" i="2"/>
  <c r="D44" i="4"/>
  <c r="D18" i="20"/>
  <c r="D23" i="20"/>
  <c r="D24" i="20"/>
  <c r="D7" i="20"/>
  <c r="D6" i="20"/>
  <c r="D8" i="20"/>
  <c r="D9" i="20"/>
  <c r="D10" i="20"/>
  <c r="D11" i="20"/>
  <c r="D14" i="20"/>
  <c r="D15" i="20"/>
  <c r="D16" i="20"/>
  <c r="D17" i="20"/>
  <c r="D21" i="20"/>
  <c r="D22" i="20"/>
  <c r="D7" i="9"/>
  <c r="D21" i="9"/>
  <c r="D22" i="9"/>
  <c r="D17" i="9"/>
  <c r="D7" i="4"/>
  <c r="D30" i="2"/>
  <c r="D43" i="4"/>
  <c r="D41" i="10"/>
  <c r="D15" i="19"/>
  <c r="D32" i="11"/>
  <c r="D11" i="7"/>
  <c r="D23" i="7"/>
  <c r="D24" i="7"/>
  <c r="D7" i="7"/>
  <c r="D8" i="7"/>
  <c r="D17" i="7"/>
  <c r="D18" i="7"/>
  <c r="D19" i="7"/>
  <c r="D20" i="7"/>
  <c r="D21" i="7"/>
  <c r="D22" i="7"/>
  <c r="D26" i="2"/>
  <c r="D39" i="4"/>
  <c r="D36" i="10"/>
  <c r="D25" i="7"/>
  <c r="D14" i="19"/>
  <c r="D26" i="11"/>
  <c r="D25" i="2"/>
  <c r="D35" i="10"/>
  <c r="D10" i="7"/>
  <c r="D8" i="19"/>
  <c r="D17" i="11"/>
  <c r="D11" i="37"/>
  <c r="D17" i="37"/>
  <c r="D18" i="37"/>
  <c r="D19" i="37"/>
  <c r="D20" i="37"/>
  <c r="D21" i="37"/>
  <c r="D22" i="37"/>
  <c r="D23" i="37"/>
  <c r="D24" i="37"/>
  <c r="D25" i="37"/>
  <c r="D7" i="37"/>
  <c r="D8" i="37"/>
  <c r="D9" i="37"/>
  <c r="D10" i="37"/>
  <c r="D15" i="37"/>
  <c r="D16" i="37"/>
  <c r="D9" i="4"/>
  <c r="D25" i="4"/>
  <c r="D41" i="4"/>
  <c r="D10" i="4"/>
  <c r="D26" i="4"/>
  <c r="D42" i="4"/>
  <c r="D13" i="4"/>
  <c r="D29" i="4"/>
  <c r="D45" i="4"/>
  <c r="D14" i="4"/>
  <c r="D46" i="4"/>
  <c r="D30" i="4"/>
  <c r="D15" i="4"/>
  <c r="D31" i="4"/>
  <c r="D47" i="4"/>
  <c r="D20" i="4"/>
  <c r="D36" i="4"/>
  <c r="D52" i="4"/>
  <c r="D21" i="4"/>
  <c r="D37" i="4"/>
  <c r="D53" i="4"/>
  <c r="D22" i="4"/>
  <c r="D38" i="4"/>
  <c r="D54" i="4"/>
  <c r="D8" i="4"/>
  <c r="D24" i="4"/>
  <c r="D40" i="4"/>
  <c r="D6" i="4"/>
  <c r="D9" i="7"/>
  <c r="D15" i="33"/>
  <c r="D6" i="33"/>
  <c r="D8" i="33"/>
  <c r="D9" i="33"/>
  <c r="D11" i="33"/>
  <c r="D12" i="33"/>
  <c r="D13" i="33"/>
  <c r="D14" i="33"/>
  <c r="D24" i="33"/>
  <c r="D25" i="33"/>
  <c r="D8" i="11"/>
  <c r="D24" i="11"/>
  <c r="D40" i="11"/>
  <c r="D6" i="11"/>
  <c r="D9" i="11"/>
  <c r="D25" i="11"/>
  <c r="D41" i="11"/>
  <c r="D11" i="11"/>
  <c r="D27" i="11"/>
  <c r="D43" i="11"/>
  <c r="D12" i="11"/>
  <c r="D28" i="11"/>
  <c r="D44" i="11"/>
  <c r="D13" i="11"/>
  <c r="D29" i="11"/>
  <c r="D45" i="11"/>
  <c r="D14" i="11"/>
  <c r="D30" i="11"/>
  <c r="D46" i="11"/>
  <c r="D15" i="11"/>
  <c r="D31" i="11"/>
  <c r="D47" i="11"/>
  <c r="D16" i="11"/>
  <c r="D18" i="11"/>
  <c r="D34" i="11"/>
  <c r="D50" i="11"/>
  <c r="D19" i="11"/>
  <c r="D35" i="11"/>
  <c r="D51" i="11"/>
  <c r="D20" i="11"/>
  <c r="D36" i="11"/>
  <c r="D52" i="11"/>
  <c r="D21" i="11"/>
  <c r="D37" i="11"/>
  <c r="D53" i="11"/>
  <c r="D22" i="11"/>
  <c r="D38" i="11"/>
  <c r="D54" i="11"/>
  <c r="D7" i="11"/>
  <c r="D23" i="11"/>
  <c r="D39" i="11"/>
  <c r="D55" i="11"/>
  <c r="D17" i="2"/>
  <c r="D33" i="4"/>
  <c r="D29" i="10"/>
  <c r="D53" i="2"/>
  <c r="D16" i="2"/>
  <c r="D32" i="4"/>
  <c r="D25" i="10"/>
  <c r="D6" i="32"/>
  <c r="D54" i="36"/>
  <c r="D21" i="2"/>
  <c r="D34" i="4"/>
  <c r="D28" i="4"/>
  <c r="D25" i="20"/>
  <c r="D47" i="32"/>
  <c r="D38" i="36"/>
  <c r="D11" i="10"/>
  <c r="D27" i="10"/>
  <c r="D43" i="10"/>
  <c r="D12" i="10"/>
  <c r="D28" i="10"/>
  <c r="D44" i="10"/>
  <c r="D15" i="10"/>
  <c r="D31" i="10"/>
  <c r="D47" i="10"/>
  <c r="D32" i="10"/>
  <c r="D16" i="10"/>
  <c r="D48" i="10"/>
  <c r="D17" i="10"/>
  <c r="D33" i="10"/>
  <c r="D49" i="10"/>
  <c r="D18" i="10"/>
  <c r="D34" i="10"/>
  <c r="D21" i="10"/>
  <c r="D37" i="10"/>
  <c r="D53" i="10"/>
  <c r="D22" i="10"/>
  <c r="D38" i="10"/>
  <c r="D54" i="10"/>
  <c r="D7" i="10"/>
  <c r="D23" i="10"/>
  <c r="D39" i="10"/>
  <c r="D55" i="10"/>
  <c r="D8" i="10"/>
  <c r="D24" i="10"/>
  <c r="D40" i="10"/>
  <c r="D6" i="10"/>
  <c r="D10" i="10"/>
  <c r="D26" i="10"/>
  <c r="D42" i="10"/>
  <c r="D49" i="2"/>
  <c r="D15" i="2"/>
  <c r="D48" i="2"/>
  <c r="D14" i="2"/>
  <c r="D27" i="4"/>
  <c r="D19" i="10"/>
  <c r="D13" i="20"/>
  <c r="D9" i="15"/>
  <c r="D7" i="15"/>
  <c r="D8" i="15"/>
  <c r="D15" i="15"/>
  <c r="D16" i="15"/>
  <c r="D17" i="15"/>
  <c r="D18" i="15"/>
  <c r="D20" i="15"/>
  <c r="D21" i="15"/>
  <c r="D22" i="15"/>
  <c r="D23" i="15"/>
  <c r="D24" i="15"/>
  <c r="D22" i="32"/>
  <c r="D38" i="32"/>
  <c r="D54" i="32"/>
  <c r="D7" i="32"/>
  <c r="D23" i="32"/>
  <c r="D39" i="32"/>
  <c r="D55" i="32"/>
  <c r="D9" i="32"/>
  <c r="D25" i="32"/>
  <c r="D41" i="32"/>
  <c r="D10" i="32"/>
  <c r="D26" i="32"/>
  <c r="D42" i="32"/>
  <c r="D11" i="32"/>
  <c r="D27" i="32"/>
  <c r="D43" i="32"/>
  <c r="D12" i="32"/>
  <c r="D28" i="32"/>
  <c r="D44" i="32"/>
  <c r="D13" i="32"/>
  <c r="D29" i="32"/>
  <c r="D45" i="32"/>
  <c r="D14" i="32"/>
  <c r="D30" i="32"/>
  <c r="D46" i="32"/>
  <c r="D16" i="32"/>
  <c r="D32" i="32"/>
  <c r="D48" i="32"/>
  <c r="D17" i="32"/>
  <c r="D33" i="32"/>
  <c r="D49" i="32"/>
  <c r="D18" i="32"/>
  <c r="D34" i="32"/>
  <c r="D50" i="32"/>
  <c r="D19" i="32"/>
  <c r="D35" i="32"/>
  <c r="D51" i="32"/>
  <c r="D20" i="32"/>
  <c r="D36" i="32"/>
  <c r="D52" i="32"/>
  <c r="D21" i="32"/>
  <c r="D37" i="32"/>
  <c r="D53" i="32"/>
  <c r="D13" i="36"/>
  <c r="D29" i="36"/>
  <c r="D45" i="36"/>
  <c r="D14" i="36"/>
  <c r="D30" i="36"/>
  <c r="D46" i="36"/>
  <c r="D15" i="36"/>
  <c r="D31" i="36"/>
  <c r="D47" i="36"/>
  <c r="D16" i="36"/>
  <c r="D32" i="36"/>
  <c r="D48" i="36"/>
  <c r="D17" i="36"/>
  <c r="D33" i="36"/>
  <c r="D49" i="36"/>
  <c r="D18" i="36"/>
  <c r="D34" i="36"/>
  <c r="D50" i="36"/>
  <c r="D19" i="36"/>
  <c r="D35" i="36"/>
  <c r="D51" i="36"/>
  <c r="D20" i="36"/>
  <c r="D36" i="36"/>
  <c r="D52" i="36"/>
  <c r="D21" i="36"/>
  <c r="D37" i="36"/>
  <c r="D53" i="36"/>
  <c r="D7" i="36"/>
  <c r="D23" i="36"/>
  <c r="D39" i="36"/>
  <c r="D55" i="36"/>
  <c r="D8" i="36"/>
  <c r="D24" i="36"/>
  <c r="D40" i="36"/>
  <c r="D6" i="36"/>
  <c r="D9" i="36"/>
  <c r="D25" i="36"/>
  <c r="D41" i="36"/>
  <c r="D10" i="36"/>
  <c r="D26" i="36"/>
  <c r="D42" i="36"/>
  <c r="D11" i="36"/>
  <c r="D27" i="36"/>
  <c r="D43" i="36"/>
  <c r="D12" i="36"/>
  <c r="D28" i="36"/>
  <c r="D44" i="36"/>
  <c r="D47" i="2"/>
  <c r="D10" i="2"/>
  <c r="D23" i="4"/>
  <c r="D14" i="10"/>
  <c r="D12" i="20"/>
  <c r="D31" i="32"/>
  <c r="D6" i="37"/>
  <c r="D42" i="5"/>
  <c r="D26" i="5"/>
  <c r="D10" i="5"/>
  <c r="D44" i="12"/>
  <c r="D28" i="12"/>
  <c r="D12" i="12"/>
  <c r="D46" i="13"/>
  <c r="D30" i="13"/>
  <c r="D14" i="13"/>
  <c r="D8" i="16"/>
  <c r="D50" i="3"/>
  <c r="D34" i="3"/>
  <c r="D18" i="3"/>
  <c r="D50" i="18"/>
  <c r="D34" i="18"/>
  <c r="D18" i="18"/>
  <c r="D55" i="30"/>
  <c r="D39" i="30"/>
  <c r="D23" i="30"/>
  <c r="D7" i="30"/>
  <c r="D49" i="34"/>
  <c r="D33" i="34"/>
  <c r="D17" i="34"/>
  <c r="D15" i="35"/>
  <c r="D7" i="16"/>
  <c r="D6" i="31"/>
  <c r="D48" i="34"/>
  <c r="D32" i="34"/>
  <c r="D16" i="34"/>
  <c r="D14" i="35"/>
  <c r="D44" i="13"/>
  <c r="D28" i="13"/>
  <c r="D12" i="13"/>
  <c r="D25" i="31"/>
  <c r="D47" i="34"/>
  <c r="D31" i="34"/>
  <c r="D15" i="34"/>
  <c r="D13" i="35"/>
  <c r="D11" i="13"/>
  <c r="D23" i="31"/>
  <c r="D46" i="34"/>
  <c r="D30" i="34"/>
  <c r="D14" i="34"/>
  <c r="D12" i="35"/>
  <c r="D41" i="12"/>
  <c r="D25" i="12"/>
  <c r="D9" i="12"/>
  <c r="D43" i="13"/>
  <c r="D27" i="13"/>
  <c r="D47" i="3"/>
  <c r="D31" i="3"/>
  <c r="D15" i="3"/>
  <c r="D54" i="5"/>
  <c r="D38" i="5"/>
  <c r="D22" i="5"/>
  <c r="D6" i="8"/>
  <c r="D6" i="12"/>
  <c r="D40" i="12"/>
  <c r="D24" i="12"/>
  <c r="D8" i="12"/>
  <c r="D42" i="13"/>
  <c r="D26" i="13"/>
  <c r="D10" i="13"/>
  <c r="D46" i="3"/>
  <c r="D30" i="3"/>
  <c r="D14" i="3"/>
  <c r="D46" i="18"/>
  <c r="D30" i="18"/>
  <c r="D14" i="18"/>
  <c r="D51" i="30"/>
  <c r="D35" i="30"/>
  <c r="D19" i="30"/>
  <c r="D22" i="31"/>
  <c r="D45" i="34"/>
  <c r="D29" i="34"/>
  <c r="D13" i="34"/>
  <c r="D21" i="14"/>
  <c r="D20" i="14"/>
  <c r="D19" i="14"/>
  <c r="D6" i="16"/>
  <c r="D49" i="5"/>
  <c r="D33" i="5"/>
  <c r="D17" i="5"/>
  <c r="D14" i="8"/>
  <c r="D51" i="12"/>
  <c r="D35" i="12"/>
  <c r="D19" i="12"/>
  <c r="D53" i="13"/>
  <c r="D37" i="13"/>
  <c r="D21" i="13"/>
  <c r="D25" i="16"/>
  <c r="D41" i="3"/>
  <c r="D25" i="3"/>
  <c r="D9" i="3"/>
  <c r="D41" i="18"/>
  <c r="D25" i="18"/>
  <c r="D9" i="18"/>
  <c r="D46" i="30"/>
  <c r="D30" i="30"/>
  <c r="D14" i="30"/>
  <c r="D12" i="31"/>
  <c r="D6" i="34"/>
  <c r="D40" i="34"/>
  <c r="D24" i="34"/>
  <c r="D8" i="34"/>
  <c r="D18" i="14"/>
  <c r="D52" i="13"/>
  <c r="D20" i="13"/>
  <c r="D24" i="16"/>
  <c r="D17" i="14"/>
  <c r="D36" i="13"/>
  <c r="D47" i="5"/>
  <c r="D31" i="5"/>
  <c r="D15" i="5"/>
  <c r="D12" i="8"/>
  <c r="D49" i="12"/>
  <c r="D33" i="12"/>
  <c r="D17" i="12"/>
  <c r="D51" i="13"/>
  <c r="D35" i="13"/>
  <c r="D19" i="13"/>
  <c r="D23" i="16"/>
  <c r="D55" i="3"/>
  <c r="D39" i="3"/>
  <c r="D23" i="3"/>
  <c r="D7" i="3"/>
  <c r="D55" i="18"/>
  <c r="D39" i="18"/>
  <c r="D23" i="18"/>
  <c r="D7" i="18"/>
  <c r="D44" i="30"/>
  <c r="D28" i="30"/>
  <c r="D12" i="30"/>
  <c r="D10" i="31"/>
  <c r="D54" i="34"/>
  <c r="D38" i="34"/>
  <c r="D22" i="34"/>
  <c r="D20" i="35"/>
  <c r="D16" i="14"/>
  <c r="D15" i="14"/>
  <c r="D14" i="14"/>
  <c r="D44" i="5"/>
  <c r="D28" i="5"/>
  <c r="D46" i="12"/>
  <c r="D30" i="12"/>
  <c r="D48" i="13"/>
  <c r="D32" i="13"/>
  <c r="D16" i="13"/>
  <c r="D10" i="16"/>
  <c r="D52" i="3"/>
  <c r="D36" i="3"/>
  <c r="D52" i="18"/>
  <c r="D36" i="18"/>
  <c r="D41" i="30"/>
  <c r="D25" i="30"/>
  <c r="D51" i="34"/>
  <c r="D35" i="34"/>
  <c r="D19" i="34"/>
  <c r="D17" i="35"/>
  <c r="D13" i="14"/>
  <c r="D47" i="13"/>
  <c r="D31" i="13"/>
  <c r="D9" i="16"/>
  <c r="D50" i="34"/>
  <c r="D34" i="34"/>
  <c r="D16" i="35"/>
  <c r="D12" i="14"/>
  <c r="D14" i="37"/>
  <c r="D13" i="37"/>
  <c r="D12" i="37"/>
  <c r="D23" i="35"/>
  <c r="D7" i="35"/>
  <c r="D11" i="35"/>
  <c r="D6" i="35"/>
  <c r="D10" i="35"/>
  <c r="D25" i="35"/>
  <c r="D9" i="35"/>
  <c r="D24" i="35"/>
  <c r="D8" i="35"/>
  <c r="D22" i="35"/>
  <c r="D17" i="33"/>
  <c r="D23" i="33"/>
  <c r="D7" i="33"/>
  <c r="D16" i="33"/>
  <c r="D22" i="33"/>
  <c r="D21" i="33"/>
  <c r="D20" i="33"/>
  <c r="D19" i="33"/>
  <c r="D18" i="33"/>
  <c r="D13" i="15"/>
  <c r="D12" i="15"/>
  <c r="D14" i="15"/>
  <c r="D6" i="15"/>
  <c r="D10" i="15"/>
  <c r="D11" i="15"/>
  <c r="D25" i="15"/>
  <c r="D24" i="31"/>
  <c r="D8" i="31"/>
  <c r="D16" i="31"/>
  <c r="D15" i="31"/>
  <c r="D14" i="31"/>
  <c r="D17" i="31"/>
  <c r="D17" i="21"/>
  <c r="D15" i="21"/>
  <c r="D14" i="21"/>
  <c r="D13" i="21"/>
  <c r="D12" i="21"/>
  <c r="D11" i="21"/>
  <c r="D6" i="21"/>
  <c r="D10" i="21"/>
  <c r="D22" i="21"/>
  <c r="D21" i="21"/>
  <c r="D20" i="21"/>
  <c r="D19" i="21"/>
  <c r="D18" i="21"/>
  <c r="D16" i="21"/>
  <c r="D25" i="21"/>
  <c r="D9" i="21"/>
  <c r="D24" i="21"/>
  <c r="D8" i="21"/>
  <c r="D23" i="21"/>
  <c r="D20" i="20"/>
  <c r="D19" i="20"/>
  <c r="D14" i="7"/>
  <c r="D12" i="7"/>
  <c r="D16" i="7"/>
  <c r="D15" i="7"/>
  <c r="D13" i="7"/>
  <c r="D14" i="17"/>
  <c r="D12" i="17"/>
  <c r="D11" i="17"/>
  <c r="D10" i="17"/>
  <c r="D13" i="17"/>
  <c r="D9" i="17"/>
  <c r="D8" i="17"/>
  <c r="D23" i="17"/>
  <c r="D7" i="17"/>
  <c r="D24" i="17"/>
  <c r="D22" i="17"/>
  <c r="D6" i="17"/>
  <c r="D21" i="17"/>
  <c r="D25" i="17"/>
  <c r="D20" i="17"/>
  <c r="D19" i="17"/>
  <c r="D18" i="17"/>
  <c r="D17" i="17"/>
  <c r="D16" i="17"/>
  <c r="D13" i="16"/>
  <c r="D12" i="16"/>
  <c r="D20" i="16"/>
  <c r="D19" i="16"/>
  <c r="D18" i="16"/>
  <c r="D17" i="16"/>
  <c r="D16" i="16"/>
  <c r="D15" i="16"/>
  <c r="D14" i="16"/>
  <c r="D11" i="14"/>
  <c r="D10" i="14"/>
  <c r="D25" i="14"/>
  <c r="D24" i="14"/>
  <c r="D8" i="14"/>
  <c r="D9" i="14"/>
  <c r="D23" i="14"/>
  <c r="D7" i="14"/>
  <c r="D22" i="14"/>
  <c r="D20" i="9"/>
  <c r="D19" i="9"/>
  <c r="D18" i="9"/>
  <c r="D14" i="9"/>
  <c r="D13" i="9"/>
  <c r="D12" i="9"/>
  <c r="D11" i="9"/>
  <c r="D6" i="9"/>
  <c r="D10" i="9"/>
  <c r="D25" i="9"/>
  <c r="D9" i="9"/>
  <c r="D24" i="9"/>
  <c r="D8" i="9"/>
  <c r="D15" i="9"/>
  <c r="D23" i="9"/>
  <c r="D21" i="8"/>
  <c r="D20" i="8"/>
  <c r="D25" i="8"/>
  <c r="D9" i="8"/>
  <c r="D24" i="8"/>
  <c r="D8" i="8"/>
  <c r="D23" i="8"/>
  <c r="D7" i="8"/>
  <c r="D22" i="8"/>
  <c r="D24" i="6"/>
  <c r="D8" i="6"/>
  <c r="D14" i="6"/>
  <c r="D13" i="6"/>
  <c r="D12" i="6"/>
  <c r="D11" i="6"/>
  <c r="D10" i="6"/>
  <c r="D9" i="6"/>
  <c r="D6" i="6"/>
  <c r="D25" i="6"/>
  <c r="D18" i="6"/>
  <c r="D16" i="6"/>
  <c r="D23" i="6"/>
  <c r="D7" i="6"/>
  <c r="D22" i="6"/>
  <c r="D21" i="6"/>
  <c r="D20" i="6"/>
  <c r="D19" i="6"/>
  <c r="D17" i="6"/>
  <c r="C30" i="1"/>
  <c r="G21" i="1"/>
  <c r="C21" i="1"/>
  <c r="G44" i="1"/>
  <c r="G30" i="1"/>
  <c r="G48" i="1" l="1"/>
  <c r="C48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<sst xmlns="http://schemas.openxmlformats.org/spreadsheetml/2006/main" count="3991" uniqueCount="813">
  <si>
    <t>Gau:</t>
  </si>
  <si>
    <t>LG Summe</t>
  </si>
  <si>
    <t>LP Summe</t>
  </si>
  <si>
    <t>Summe Lichtgewehr/Pistole</t>
  </si>
  <si>
    <t>Gesamtsumme</t>
  </si>
  <si>
    <t>Pl.</t>
  </si>
  <si>
    <t>Name:</t>
  </si>
  <si>
    <t>Vorname:</t>
  </si>
  <si>
    <t>Gau</t>
  </si>
  <si>
    <t>Verein:</t>
  </si>
  <si>
    <t>1.</t>
  </si>
  <si>
    <t>2.</t>
  </si>
  <si>
    <t>3.</t>
  </si>
  <si>
    <t>Ges.</t>
  </si>
  <si>
    <t>Klasse</t>
  </si>
  <si>
    <t>Dis.</t>
  </si>
  <si>
    <t>Schüler</t>
  </si>
  <si>
    <t>LG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</si>
  <si>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</si>
  <si>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</si>
  <si>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</si>
  <si>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</si>
  <si>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</si>
  <si>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</si>
  <si>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</si>
  <si>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</si>
  <si>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</si>
  <si>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</si>
  <si>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</si>
  <si>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</si>
  <si>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</si>
  <si>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</si>
  <si>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</si>
  <si>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</si>
  <si>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</si>
  <si>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</si>
  <si>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</si>
  <si>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</si>
  <si>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</si>
  <si>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</si>
  <si>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</si>
  <si>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</si>
  <si>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</si>
  <si>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</si>
  <si>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</si>
  <si>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</si>
  <si>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</si>
  <si>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</si>
  <si>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</si>
  <si>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</si>
  <si>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</si>
  <si>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</si>
  <si>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</si>
  <si>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</si>
  <si>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</si>
  <si>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</si>
  <si>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</si>
  <si>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</si>
  <si>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</si>
  <si>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</si>
  <si>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</si>
  <si>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</si>
  <si>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</si>
  <si>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</si>
  <si>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</si>
  <si>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Luftgewehr Jugend</t>
  </si>
  <si>
    <t>Jugend</t>
  </si>
  <si>
    <t>Luftgewehr Junioren</t>
  </si>
  <si>
    <t>Junioren</t>
  </si>
  <si>
    <t>Waffe</t>
  </si>
  <si>
    <t>Luftgewehr Jugend Mannschaft</t>
  </si>
  <si>
    <t>Luftgewehr Junioren Mannschaft</t>
  </si>
  <si>
    <t>LP</t>
  </si>
  <si>
    <t>Luftpistole Jugend</t>
  </si>
  <si>
    <t>Luftpistole Junioren</t>
  </si>
  <si>
    <t>Luftpistole Jugend Mannschaft</t>
  </si>
  <si>
    <t>Luftpistole Junioren Mannschaft</t>
  </si>
  <si>
    <t>Holzlandschützen Johannesbrunn</t>
  </si>
  <si>
    <t>Almenrausch Velden</t>
  </si>
  <si>
    <t>Schloßschützen Jettenstetten</t>
  </si>
  <si>
    <t>Einzelwertung</t>
  </si>
  <si>
    <t xml:space="preserve">Einzelwertung </t>
  </si>
  <si>
    <t>Mannschaftswertung</t>
  </si>
  <si>
    <t xml:space="preserve">Mannschaftswertung </t>
  </si>
  <si>
    <t>Deckblatt - Navigation</t>
  </si>
  <si>
    <t>Luftgewehr (LG)</t>
  </si>
  <si>
    <t>Luftpistole (LP)</t>
  </si>
  <si>
    <t>Lichtdisziplinen</t>
  </si>
  <si>
    <t xml:space="preserve"> - - bitte auswählen - -</t>
  </si>
  <si>
    <t>SV Diana Grafling</t>
  </si>
  <si>
    <t>Winkler-Schützen Lalling</t>
  </si>
  <si>
    <t>Prellerschützen Neuhausen</t>
  </si>
  <si>
    <t>VSG Dingolfing e.V.</t>
  </si>
  <si>
    <t>SV Isargrün Goben</t>
  </si>
  <si>
    <t>SV Edelweiß Dornwang</t>
  </si>
  <si>
    <t>SV Isarau Gottfriedingerschwaige</t>
  </si>
  <si>
    <t>SV Immergrün Griesbach</t>
  </si>
  <si>
    <t>SV Isartaler Kronwieden e.V.</t>
  </si>
  <si>
    <t>Vilstalerschützen Marklkofen</t>
  </si>
  <si>
    <t>SV Hubertus Schönbühl</t>
  </si>
  <si>
    <t>SG Eintracht Teisbach</t>
  </si>
  <si>
    <t>Kgl.priv.Feuerschützen Dingolfing</t>
  </si>
  <si>
    <t>SV Eichenlaub Failnbach</t>
  </si>
  <si>
    <t>SV Isartaler Mammingerschwaigen</t>
  </si>
  <si>
    <t>SV Vilstaler Oberhausen</t>
  </si>
  <si>
    <t>Die Bergschützen Arnstorf e.V.</t>
  </si>
  <si>
    <t>Rimbachtaler-Schützen Diepoltskirchen</t>
  </si>
  <si>
    <t>SV Auerhahn Dietersburg</t>
  </si>
  <si>
    <t>Bräuschützen Emmersdorf</t>
  </si>
  <si>
    <t>SG Frohsinn Eggenfelden</t>
  </si>
  <si>
    <t>SG Haberlöd Eggenfelden</t>
  </si>
  <si>
    <t>Kgl.priv.FSG 1411 Eggenfelden</t>
  </si>
  <si>
    <t>Birkhahnschützen Fraundorf</t>
  </si>
  <si>
    <t>SG Bavaria Furth</t>
  </si>
  <si>
    <t>SG Deutsch-Haus Gangkofen</t>
  </si>
  <si>
    <t>SV Gerataler Geratskirchen</t>
  </si>
  <si>
    <t>SV Edelweiss Hofau</t>
  </si>
  <si>
    <t>Adlerschützen Kasten</t>
  </si>
  <si>
    <t>Eschbachschützen Neukirchen e.V.</t>
  </si>
  <si>
    <t>Sternschützen Nöham</t>
  </si>
  <si>
    <t>Wurftauben-Club Pfarrkirchen</t>
  </si>
  <si>
    <t>SV Hoch-Rottal Rott</t>
  </si>
  <si>
    <t>SV Gemütlichkeit Simbach</t>
  </si>
  <si>
    <t>Schimmelschützen Schildmannsberg</t>
  </si>
  <si>
    <t>Schloss-Schützenges. Schönau e.V.</t>
  </si>
  <si>
    <t>Bergschützen Voglarn</t>
  </si>
  <si>
    <t>SG Holzham</t>
  </si>
  <si>
    <t>Schwarzpulverschützen Simbach-Zell</t>
  </si>
  <si>
    <t>Bachschützen Degernbach</t>
  </si>
  <si>
    <t>Frohsinn Amicitia Oberdietfurt</t>
  </si>
  <si>
    <t>SSG Grafenauer-Land</t>
  </si>
  <si>
    <t>Altschützen St. Oswald</t>
  </si>
  <si>
    <t>Eustachiusschützen Bergham</t>
  </si>
  <si>
    <t>Wolfachquelle-Schützen Brunndobl</t>
  </si>
  <si>
    <t>Edelweißschützen Buchet-Weng e.V.</t>
  </si>
  <si>
    <t>Schützengesellschaft Eholfing</t>
  </si>
  <si>
    <t>Bogenschützen Grund</t>
  </si>
  <si>
    <t>Hubertusschützen Hader</t>
  </si>
  <si>
    <t>Bergschützen Pillham</t>
  </si>
  <si>
    <t>Bergschützen Ried</t>
  </si>
  <si>
    <t>Wolfachtaler-Schützen Sammarei</t>
  </si>
  <si>
    <t>Auerbachschützen Asenham</t>
  </si>
  <si>
    <t>Sportschützen Pocking e.V.</t>
  </si>
  <si>
    <t>Kgl.priv.FSG Abensberg</t>
  </si>
  <si>
    <t>SG Almenrausch Kirchdorf</t>
  </si>
  <si>
    <t>SV Auerhahn Kirchdorf</t>
  </si>
  <si>
    <t>SV Laaberperle Koppenwall</t>
  </si>
  <si>
    <t>SV Immergrün Ludmannsdorf e.V.</t>
  </si>
  <si>
    <t>SG Schüsselhausen e.V. Mainburg</t>
  </si>
  <si>
    <t>SV Mühlhausen</t>
  </si>
  <si>
    <t>Ver.Kgl.priv.SG Nandlstadt</t>
  </si>
  <si>
    <t>Sportschützen Niederlauterbach</t>
  </si>
  <si>
    <t>SG 1869 Oberlauterbach e.V.</t>
  </si>
  <si>
    <t>SG Hubertus 1923 Pürkwang</t>
  </si>
  <si>
    <t>SG Bodomar Puttenhausen e.V.</t>
  </si>
  <si>
    <t>SV Reichertshausen</t>
  </si>
  <si>
    <t>Schützenverein e.V. 1882 Rohr</t>
  </si>
  <si>
    <t>Schloßschützen Rohrbach</t>
  </si>
  <si>
    <t>SG Sandelzhausen</t>
  </si>
  <si>
    <t>SV Apollo Sandharlanden</t>
  </si>
  <si>
    <t>Schützenverein 1862 Scheyern</t>
  </si>
  <si>
    <t>SV Eichenlaub Schweitenkirchen</t>
  </si>
  <si>
    <t>SV Tannengrün Unterwangenbach</t>
  </si>
  <si>
    <t>SV Frohsinn Dürnzhausen</t>
  </si>
  <si>
    <t>Lindenschützen Sünzhausen</t>
  </si>
  <si>
    <t>Kelsschützen Irnsing</t>
  </si>
  <si>
    <t>Wurftaubenclub Mainburg</t>
  </si>
  <si>
    <t>Schützengesellschaft Blaibach e.V.</t>
  </si>
  <si>
    <t>Schützenverein Grub</t>
  </si>
  <si>
    <t>Schützenverein Haibühl</t>
  </si>
  <si>
    <t>Chambthaler Sportschützen e.V.</t>
  </si>
  <si>
    <t>Kötztinger Sportschützen Club e.V.</t>
  </si>
  <si>
    <t>1. Schützenverein Zandt e.V.</t>
  </si>
  <si>
    <t>SG Ahrain e.V.</t>
  </si>
  <si>
    <t>Isartaler-Schützen Altheim</t>
  </si>
  <si>
    <t>SV Edelweiß Attenhausen</t>
  </si>
  <si>
    <t>SV Adlerhorst Ergolding</t>
  </si>
  <si>
    <t>SV Bayerland Ergolding</t>
  </si>
  <si>
    <t>Rohrbachschützen 2000 e.V.</t>
  </si>
  <si>
    <t>SV Isarthaler Gündlkofen e.V.</t>
  </si>
  <si>
    <t>Eichenlaubschützen Haunwang</t>
  </si>
  <si>
    <t>Lindenschützen Hohenegglkofen</t>
  </si>
  <si>
    <t>Hubertusschützen Käufelkofen</t>
  </si>
  <si>
    <t>Adlerhorst Landshut e.V.</t>
  </si>
  <si>
    <t>Ver.SG Bavaria-Burg Landshut</t>
  </si>
  <si>
    <t>Eichbaum-Oberndorfer-Schützen-Eugenbach</t>
  </si>
  <si>
    <t>Kgl.priv.FSG 1425 Landshut</t>
  </si>
  <si>
    <t>SG Treue Bayern Landshut</t>
  </si>
  <si>
    <t>Altschützenges. 1874 Mirskofen</t>
  </si>
  <si>
    <t>SV Vaterland Neuhausen/Unterneuhausen</t>
  </si>
  <si>
    <t>SV St. Hubertus Niederaichbach</t>
  </si>
  <si>
    <t>Aichbachtaler Schützen e.V. Oberaichbach</t>
  </si>
  <si>
    <t>Wildschützen Obergangkofen</t>
  </si>
  <si>
    <t>Mühlbachschützen Ohu</t>
  </si>
  <si>
    <t>SV Pfettrachtaler Pfettrach</t>
  </si>
  <si>
    <t>Schloßschützen Piflas</t>
  </si>
  <si>
    <t>Vilstalschützen Vilsheim</t>
  </si>
  <si>
    <t>SV Isartaler Wörth</t>
  </si>
  <si>
    <t>SV Edelweiß Zweikirchen</t>
  </si>
  <si>
    <t>Hubertus-Schützen Hohenthann</t>
  </si>
  <si>
    <t>ASG Trausnitzer Fähndlein Landshut</t>
  </si>
  <si>
    <t>SV Diana Adlhausen</t>
  </si>
  <si>
    <t>Fasanenschützen Ettenkofen</t>
  </si>
  <si>
    <t>Kgl.priv.FSG 1590 Geiselhöring</t>
  </si>
  <si>
    <t>Römerschützen Münster</t>
  </si>
  <si>
    <t>Florianschützen Martinshaun</t>
  </si>
  <si>
    <t>SV "Waldrose" Holztraubach e.V.</t>
  </si>
  <si>
    <t>Labertal-Schützen Laberweinting e.V.</t>
  </si>
  <si>
    <t>SV Auerhahn Langenhettenbach</t>
  </si>
  <si>
    <t>Vereinigte SG Mallersdorf e.V.</t>
  </si>
  <si>
    <t>SG Enzian 1868 Niederlindhart e.V.</t>
  </si>
  <si>
    <t>SV Almrausch Oberhaselbach</t>
  </si>
  <si>
    <t>Burgschützen Oberroning</t>
  </si>
  <si>
    <t>Tannenzapfen-Schützen Penk</t>
  </si>
  <si>
    <t>Schloßschützen Sallach</t>
  </si>
  <si>
    <t>SV Hubertus Semerskirchen e.V.</t>
  </si>
  <si>
    <t>Jennerwein-Schützen Siegensdorf e. V.</t>
  </si>
  <si>
    <t>SG Lustige Brüder Zaitzkofen</t>
  </si>
  <si>
    <t>SV Almenrausch Martinsbuch</t>
  </si>
  <si>
    <t>SG Diana 1892 e.V. Eggmühl</t>
  </si>
  <si>
    <t>SG Hubertus Pfaffenberg</t>
  </si>
  <si>
    <t>Bergholzschützen Büchlberg</t>
  </si>
  <si>
    <t>SG Dommelstadl 1881 e.V.</t>
  </si>
  <si>
    <t>Fürstenzeller - Schützen e.V.</t>
  </si>
  <si>
    <t>SSG Adlerschützen v. 1956 e.V.</t>
  </si>
  <si>
    <t>Hacklberger Schützen e. V.</t>
  </si>
  <si>
    <t>St. Rupertus Salzweg</t>
  </si>
  <si>
    <t>Sportschützen Schalding e.V.</t>
  </si>
  <si>
    <t>Braunschützen Straßkirchen</t>
  </si>
  <si>
    <t>Goldener Steig Tannöd</t>
  </si>
  <si>
    <t>Dreiburgenschützen Tittling</t>
  </si>
  <si>
    <t>Feuerschützen Zipf e.V.</t>
  </si>
  <si>
    <t>SG Ilztaler Kalteneck</t>
  </si>
  <si>
    <t>SV Frohsinn Nammering e.V.</t>
  </si>
  <si>
    <t>Schützenverein Hutthurm</t>
  </si>
  <si>
    <t>Schützenverein Mahd e.V.</t>
  </si>
  <si>
    <t>Spielhahnschützen Buch</t>
  </si>
  <si>
    <t>Bergschützen Eggstetten</t>
  </si>
  <si>
    <t>Kgl.priv.FSG Ering</t>
  </si>
  <si>
    <t>Schellenbergschützen Kirchberg</t>
  </si>
  <si>
    <t>Edelweißschützen Machendorf e.V.</t>
  </si>
  <si>
    <t>Kgl.priv.FSG Malching</t>
  </si>
  <si>
    <t>Bräuhausschützen Ritzing</t>
  </si>
  <si>
    <t>Kgl.priv.FSG 1842 Simbach</t>
  </si>
  <si>
    <t>Sportschützen Heraklith e.V. Simbach</t>
  </si>
  <si>
    <t>Schützengesellschaft Schildthurn</t>
  </si>
  <si>
    <t>Feuerschützen e.V. Tann</t>
  </si>
  <si>
    <t>Steinbachschützen Walburgskirchen</t>
  </si>
  <si>
    <t>SV Alte Kameraden Aholfing</t>
  </si>
  <si>
    <t>SV Edelweiß Ascha</t>
  </si>
  <si>
    <t>Aitrachschützen Ittling</t>
  </si>
  <si>
    <t>Edelweißschützen Perkam</t>
  </si>
  <si>
    <t>SV Vorwaldschützen Steinach e.V.</t>
  </si>
  <si>
    <t>Gäuschützen Oberschneiding</t>
  </si>
  <si>
    <t>Betr.Sp.Gem. Stadtwerke Straubing</t>
  </si>
  <si>
    <t>SV Hubertus 1884 Welchenberg</t>
  </si>
  <si>
    <t>Schützenkameradschaft Hunderdorf</t>
  </si>
  <si>
    <t>Wurftaubenclub 1972 Straubing</t>
  </si>
  <si>
    <t>SV Grüne Au Geraszell</t>
  </si>
  <si>
    <t>Winithschützen Windberg</t>
  </si>
  <si>
    <t>Sportschützen Hankofen</t>
  </si>
  <si>
    <t>Sportschützen JVA Straubing</t>
  </si>
  <si>
    <t>SG Eintracht Irlbach</t>
  </si>
  <si>
    <t>Wildschützen Berbing</t>
  </si>
  <si>
    <t>Kgl.priv.SG 1851 Breitenberg</t>
  </si>
  <si>
    <t>SG Hubertus Hauzenberg</t>
  </si>
  <si>
    <t>SV Meßnerschlag</t>
  </si>
  <si>
    <t>Sternschützen Oberdiendorf</t>
  </si>
  <si>
    <t>SV Auerhahn Wildenranna</t>
  </si>
  <si>
    <t>Eck von 1896 Böbrach</t>
  </si>
  <si>
    <t>Sportschützen Kollnburg</t>
  </si>
  <si>
    <t>Kaikenrieder Sportschützen 1990 e.V.</t>
  </si>
  <si>
    <t>Bergschützen Maibrunn</t>
  </si>
  <si>
    <t>Edelweiß Moosbach</t>
  </si>
  <si>
    <t>SG Auerhahn e.V. Patersdorf-Prünst</t>
  </si>
  <si>
    <t>Bergschützen Schwaben</t>
  </si>
  <si>
    <t>SV Edelweiß Viechtach</t>
  </si>
  <si>
    <t>Kgl.priv. SV 1442 Viechtach</t>
  </si>
  <si>
    <t>SV Zur Rast Weghof</t>
  </si>
  <si>
    <t>Schloßschützen Krailing</t>
  </si>
  <si>
    <t>Hubertusschützen Wettzell</t>
  </si>
  <si>
    <t>SG Aham</t>
  </si>
  <si>
    <t>SG Edelweiß Bodenkirchen e.V.</t>
  </si>
  <si>
    <t>Kellerbergschützen Eberspoint</t>
  </si>
  <si>
    <t>SV Berg am Loam Frontenhausen</t>
  </si>
  <si>
    <t>Vilstaler-Schützen Geisenhausen</t>
  </si>
  <si>
    <t>Edelweißschützen Hinterskirchen</t>
  </si>
  <si>
    <t>Reibschützen Bonbruck</t>
  </si>
  <si>
    <t>Burgschützen Lichtenhaag</t>
  </si>
  <si>
    <t>Grenzlandschützen Steinbach</t>
  </si>
  <si>
    <t>Waldschützen Untersteppach</t>
  </si>
  <si>
    <t>Lernbachtaler Vilslern</t>
  </si>
  <si>
    <t>Altschützenges. Velden</t>
  </si>
  <si>
    <t>Kgl.priv.FSG Vilsbiburg</t>
  </si>
  <si>
    <t>SV Almenrausch Margarethen</t>
  </si>
  <si>
    <t>Brauhausschützen Geisenhausen</t>
  </si>
  <si>
    <t>Waldschützen Höhenberg</t>
  </si>
  <si>
    <t>Ohetaler-Vorwaldschützen</t>
  </si>
  <si>
    <t>SV Edelweiß Tabertshausen</t>
  </si>
  <si>
    <t>Adlerschützen Unteriglbach</t>
  </si>
  <si>
    <t>Kgl.priv.FSG Vilshofen</t>
  </si>
  <si>
    <t>Donauschützen Windorf</t>
  </si>
  <si>
    <t>Vorwald Schützen Otterskirchen</t>
  </si>
  <si>
    <t>Reschndoblschützen Beutelsbach</t>
  </si>
  <si>
    <t>Kochschützen Ortenburg</t>
  </si>
  <si>
    <t>FSG Aldersbach</t>
  </si>
  <si>
    <t>Wildschützen Thundorf</t>
  </si>
  <si>
    <t>Ohetal-Schützen Aicha vorm Wald</t>
  </si>
  <si>
    <t>Altschützen Aholming</t>
  </si>
  <si>
    <t>SV Hochwald Haidmühle</t>
  </si>
  <si>
    <t>SG Neureut 21 e.V.</t>
  </si>
  <si>
    <t>SV Birkenwald Rehberg e. V.</t>
  </si>
  <si>
    <t>Flanitz Schützen</t>
  </si>
  <si>
    <t>SV Eichenlaub Frauenau</t>
  </si>
  <si>
    <t>Geißkopfschützen Habischried</t>
  </si>
  <si>
    <t>Höllenauer Schützenverein Höllmannsried</t>
  </si>
  <si>
    <t>Bergschützen Kasberg</t>
  </si>
  <si>
    <t>Waldschützen Kirchdorf</t>
  </si>
  <si>
    <t>Bergschützen Langdorf</t>
  </si>
  <si>
    <t>Regener Schützen Regen</t>
  </si>
  <si>
    <t>Riedsteinschützen Ried</t>
  </si>
  <si>
    <t>Pfahlschützen Widdersdorf</t>
  </si>
  <si>
    <t>Sportschützen Zwiesel</t>
  </si>
  <si>
    <t>Sportschützen Kirchberg</t>
  </si>
  <si>
    <t>Seiboldsrieder Schützen v.Wald e.V.</t>
  </si>
  <si>
    <t>301 Deggendorf</t>
  </si>
  <si>
    <t>302 Dingolfing</t>
  </si>
  <si>
    <t>303 Rottal</t>
  </si>
  <si>
    <t>304 Grafenau</t>
  </si>
  <si>
    <t>305 Griesbach</t>
  </si>
  <si>
    <t>306 Hallertau</t>
  </si>
  <si>
    <t>307 Kötzting</t>
  </si>
  <si>
    <t>308 Landau</t>
  </si>
  <si>
    <t>309 Landshut</t>
  </si>
  <si>
    <t>310 Labergau</t>
  </si>
  <si>
    <t>311 Passau</t>
  </si>
  <si>
    <t>312 Simbach/Inn</t>
  </si>
  <si>
    <t>313 Straubing</t>
  </si>
  <si>
    <t>314 Unterer Wald</t>
  </si>
  <si>
    <t>315 Viechtach</t>
  </si>
  <si>
    <t>316 Vilsbiburg</t>
  </si>
  <si>
    <t>317 Vilshofen</t>
  </si>
  <si>
    <t>318 Wolfstein</t>
  </si>
  <si>
    <t>319 Zwiesel</t>
  </si>
  <si>
    <t>VEREINNR</t>
  </si>
  <si>
    <t>VEREINNAME</t>
  </si>
  <si>
    <t>SV Euphrasia Arzting 1872 e.V.</t>
  </si>
  <si>
    <t>SV Edelweiß Bernried e.V.</t>
  </si>
  <si>
    <t>SV Hubertus Deggenau e.V.</t>
  </si>
  <si>
    <t>SV Wildschütz Deggenau e.V.</t>
  </si>
  <si>
    <t>Hauptsch.Gemeinsch.1428 e.V. Deggendorf</t>
  </si>
  <si>
    <t>BGS-Sportschützen Deggendorf</t>
  </si>
  <si>
    <t>SV Germania Eidsberg e.V.</t>
  </si>
  <si>
    <t>SV Waldbuam Grub</t>
  </si>
  <si>
    <t>SG "Grüner Hang" e.V. Grün</t>
  </si>
  <si>
    <t>SV Fröhliche Bergler Greising e.V.</t>
  </si>
  <si>
    <t>Kgl.priv.FSG Hengersberg</t>
  </si>
  <si>
    <t>SV Vorbergler Deggendorf</t>
  </si>
  <si>
    <t>Scherbach-Schützen e.V. Iggensbach</t>
  </si>
  <si>
    <t>Hubertus-Schützen Maxhofen e.V.</t>
  </si>
  <si>
    <t>SV Hauser-Moos Pankofen</t>
  </si>
  <si>
    <t>Isar-Schützen 1978 Plattling</t>
  </si>
  <si>
    <t>SG Gemütlichkeit Deggendorf e.V.</t>
  </si>
  <si>
    <t>KRK Otzing e.V.</t>
  </si>
  <si>
    <t>Bergschützen Seebach e.V.</t>
  </si>
  <si>
    <t>Burgschützen Schloss Egg v. 1862 e.V.</t>
  </si>
  <si>
    <t>SV Sonnenwald Schöllnach</t>
  </si>
  <si>
    <t>Böllerschützen Donaugau Deggendorf e.V.</t>
  </si>
  <si>
    <t>SV Steinkirchen</t>
  </si>
  <si>
    <t>SV Tannengrün Weissenberg</t>
  </si>
  <si>
    <t>Schlossbergschützen Winzer e.V.</t>
  </si>
  <si>
    <t>SV Altbayern Fischerdorf e.V.</t>
  </si>
  <si>
    <t>Erlbachschützen Frohnstetten</t>
  </si>
  <si>
    <t>TSV-Bogenschützen Natternberg</t>
  </si>
  <si>
    <t>SV Edelweiß Roggersing e.V.</t>
  </si>
  <si>
    <t>Donauschützen Niederalteich</t>
  </si>
  <si>
    <t>SV Dorflinde Schaufling e.V.</t>
  </si>
  <si>
    <t>Bergschützen Handlab e.V.</t>
  </si>
  <si>
    <t>Sportschützenclub Deggendorf e.V.</t>
  </si>
  <si>
    <t>SV Bergeslust Buchberg</t>
  </si>
  <si>
    <t>Weingartlschützen Schwarzach</t>
  </si>
  <si>
    <t>Ohe-Schützen Schöllnach e.V.</t>
  </si>
  <si>
    <t>SV Feuchtes Eck Böbrach</t>
  </si>
  <si>
    <t>Ohetalschützen Auerbach</t>
  </si>
  <si>
    <t>SV Eichenlaub Bachhausen</t>
  </si>
  <si>
    <t>SG Edelweiß Dingolfing e.V.</t>
  </si>
  <si>
    <t>SV Berg und Tal Dreifaltigkeitsberg</t>
  </si>
  <si>
    <t>Bergfalken Lengthal</t>
  </si>
  <si>
    <t>Schützenverein "Zum See" Lichtensee e.V.</t>
  </si>
  <si>
    <t>Felsenberg Oberteisbach</t>
  </si>
  <si>
    <t>Holzlandler-Schützen Oberwolkersdorf</t>
  </si>
  <si>
    <t>SG Bavaria Reisbach</t>
  </si>
  <si>
    <t>Georgi Böllerschützen e.V.</t>
  </si>
  <si>
    <t>SV Eintracht Rimbach</t>
  </si>
  <si>
    <t>Bacherl-Schützen Dittenkofen</t>
  </si>
  <si>
    <t>SV Tannengrün Thannenmais</t>
  </si>
  <si>
    <t>SG "See" Steinberg</t>
  </si>
  <si>
    <t>SV Aitrachtaler Puchhausen</t>
  </si>
  <si>
    <t>Igelschützen Tunding</t>
  </si>
  <si>
    <t>Nepomuk-Böllerschützen Thürnthenning</t>
  </si>
  <si>
    <t>Schloßschützen Malgersdorf e.V.</t>
  </si>
  <si>
    <t>Kgl.priv.FSG Massing</t>
  </si>
  <si>
    <t>Leonhardischützen Niedernkirchen</t>
  </si>
  <si>
    <t>Altschützen Pfarrkirchen</t>
  </si>
  <si>
    <t>Hubertusschützen Pischelsdorf</t>
  </si>
  <si>
    <t>SG Grubentauber e.V.</t>
  </si>
  <si>
    <t>SV Frohsinn Wolfsegg</t>
  </si>
  <si>
    <t>SV Waidmannsheil Wurmannsquick e.V.</t>
  </si>
  <si>
    <t>Steinbergschützen Gschaid</t>
  </si>
  <si>
    <t>Kothbachschützen Egglham-Amsham</t>
  </si>
  <si>
    <t>Faustfeuerschützen Taufkirchen</t>
  </si>
  <si>
    <t>SG Waldeslust Münchsdorf</t>
  </si>
  <si>
    <t>Rotwildschützen Huldsessen</t>
  </si>
  <si>
    <t>1.Bogensportcl."Rottal" Eggenfelden e.V.</t>
  </si>
  <si>
    <t>Bogenschützen Eggenfelden 1983 e.V.</t>
  </si>
  <si>
    <t>TSV Triftern, Abt. Bogen</t>
  </si>
  <si>
    <t>Schloßschützen Eberhardsreuth eV</t>
  </si>
  <si>
    <t>Dorfschützen Entschenreuth</t>
  </si>
  <si>
    <t>Sachsenschützen Grafenhütt</t>
  </si>
  <si>
    <t>SG Eintracht Grafenau</t>
  </si>
  <si>
    <t>SG Gemütlichkeit Grafenau 1920 eV</t>
  </si>
  <si>
    <t>Kgl. priv. FSG Grafenau v 1587</t>
  </si>
  <si>
    <t>Altensteinschützen Großarmschlag eV</t>
  </si>
  <si>
    <t>Burgschützen Hundsruck</t>
  </si>
  <si>
    <t>Hessensteinschützen Klingenbrunn</t>
  </si>
  <si>
    <t>Stoabergschützen Lichteneck</t>
  </si>
  <si>
    <t>Steinbüglschützen Neudorf</t>
  </si>
  <si>
    <t>Brigidaschützen Preying</t>
  </si>
  <si>
    <t>Waldschützen Neuschönau</t>
  </si>
  <si>
    <t>Lindenschützen Oberhüttensölden</t>
  </si>
  <si>
    <t>Birkenschützen Quetsch</t>
  </si>
  <si>
    <t>Bayerwaldschützen Riedlhütte eV</t>
  </si>
  <si>
    <t>Rosenschützen Rosenau</t>
  </si>
  <si>
    <t>Windhochschützen Solla eV</t>
  </si>
  <si>
    <t>SV Waldeslust Schönberg v 1924</t>
  </si>
  <si>
    <t>Sonnenwaldschützen Kniereit eV</t>
  </si>
  <si>
    <t>Dianaschützen Eppenschlag</t>
  </si>
  <si>
    <t>Lindenschützen Innernzell</t>
  </si>
  <si>
    <t>Hubertusschützen Zenting</t>
  </si>
  <si>
    <t>Jagd- u. Sportschützen Quetsch e.V.</t>
  </si>
  <si>
    <t>Waldlerschützen Rötz</t>
  </si>
  <si>
    <t>Finkenschützen Thurmansbang</t>
  </si>
  <si>
    <t>St. Härmannschützen Oberkreuzberg</t>
  </si>
  <si>
    <t>Hubertusschützen Aigen</t>
  </si>
  <si>
    <t>Altbachschützen Anzenkirchen</t>
  </si>
  <si>
    <t>Altschützengesellschaft Asbach</t>
  </si>
  <si>
    <t>Sportschützenverein Bayerbach</t>
  </si>
  <si>
    <t>Moser-Schützen Birnbach</t>
  </si>
  <si>
    <t>Hubertusschützen Egglfing</t>
  </si>
  <si>
    <t>Sportschützen Bad Griesbach e.V.</t>
  </si>
  <si>
    <t>Eberschützen Kösslarn</t>
  </si>
  <si>
    <t>Böllerschützen vom Haslingerhof</t>
  </si>
  <si>
    <t>Schützenverein Reding</t>
  </si>
  <si>
    <t>Abensquell Abens</t>
  </si>
  <si>
    <t>Schloßschützen im TV v.1932 Aiglsbach</t>
  </si>
  <si>
    <t>Böllerverein Bad Gögging</t>
  </si>
  <si>
    <t>Kgl.priv.FSG Au</t>
  </si>
  <si>
    <t>Burgschützen 1961 Burgstall</t>
  </si>
  <si>
    <t>SV Bergfreunde Elsendorf e.V.</t>
  </si>
  <si>
    <t>Abensthaler Schützen Enzelhausen e.V.</t>
  </si>
  <si>
    <t>SV Edelweiss Eschelbach e.V.</t>
  </si>
  <si>
    <t>Kgl.priv.FSG Klosterjäger Geisenfeld</t>
  </si>
  <si>
    <t>SV St. Peter Grafendorf e.V.</t>
  </si>
  <si>
    <t>SG Grossgundertshausen</t>
  </si>
  <si>
    <t>SV Jagdschloß Hausmehring</t>
  </si>
  <si>
    <t>SV Eichenlaub Herrenau</t>
  </si>
  <si>
    <t>SV "Zum alten Wirt" Hettenshausen</t>
  </si>
  <si>
    <t>Bogenschützen d. FSV Sandharlanden e.V.</t>
  </si>
  <si>
    <t>SV "Frohsinn" Ilmmünster</t>
  </si>
  <si>
    <t>SV Königsfeld</t>
  </si>
  <si>
    <t>Klein-Kaliber-Sportverein Leibersdorf</t>
  </si>
  <si>
    <t>SV Fröhlichkeit Lindkirchen e.V.</t>
  </si>
  <si>
    <t>SG Concordia Mainburg</t>
  </si>
  <si>
    <t>Feuer-Schützen-Ges. Neustadt e.V.</t>
  </si>
  <si>
    <t>SV Lindengrün Niederumelsdorf</t>
  </si>
  <si>
    <t>Fortuna-Schützen Hornbach</t>
  </si>
  <si>
    <t>SV Pindbachtaler Oberpindhart</t>
  </si>
  <si>
    <t>SV Birkenhain Oberwangenbach</t>
  </si>
  <si>
    <t>SV "Almenrausch" Osseltshausen</t>
  </si>
  <si>
    <t>SG 1983 Oberlauterbach</t>
  </si>
  <si>
    <t>Jungschützen-Ges.1957 Pfeffenhausen e.V.</t>
  </si>
  <si>
    <t>SV Eichenlaub Rohr e.V.</t>
  </si>
  <si>
    <t>Kgl.priv.FSG Rottenburg</t>
  </si>
  <si>
    <t>Ver.Feuer-u.Zimmersch.Ges. eV Siegenburg</t>
  </si>
  <si>
    <t>SV Eichenlaub Sielstetten</t>
  </si>
  <si>
    <t>SV Laabertaler Schmatzhausen</t>
  </si>
  <si>
    <t>SV Edelweiss St.Johann</t>
  </si>
  <si>
    <t>SV Seerose Straßberg</t>
  </si>
  <si>
    <t>SG Tell Train</t>
  </si>
  <si>
    <t>Vereinigte Wolnzacher Schützen e.V.</t>
  </si>
  <si>
    <t>Altschützenges. Leitenbach e.V.</t>
  </si>
  <si>
    <t>Burgschützen Unterpindhart e.V.</t>
  </si>
  <si>
    <t>SV Hubertus Geroldshausen</t>
  </si>
  <si>
    <t>SV Zur Linde Geisenfeldwinden</t>
  </si>
  <si>
    <t>SV Sankt Sebastian Walkertshofen</t>
  </si>
  <si>
    <t>Schloßschützen Obersüßbach</t>
  </si>
  <si>
    <t>SV Hubertus Berghausen</t>
  </si>
  <si>
    <t>Goldbachschützen Helchenbach</t>
  </si>
  <si>
    <t>Bergschützen Altrandsberg</t>
  </si>
  <si>
    <t>Bergschützen Ansdorf</t>
  </si>
  <si>
    <t>Schützenverein Gehstorf</t>
  </si>
  <si>
    <t>D'Schatzbergschützen Harrling</t>
  </si>
  <si>
    <t>1.Zimmerstutzenschützengesell. Kötzting</t>
  </si>
  <si>
    <t>Freischützen Lederdorn</t>
  </si>
  <si>
    <t>SV Hoidstoana Ramsried</t>
  </si>
  <si>
    <t>Schützenverein Seugenhof</t>
  </si>
  <si>
    <t>Schützenverein Sperlhammer 1926 e.V.</t>
  </si>
  <si>
    <t>SV Schachten-Neuaign und Umgebung 1932</t>
  </si>
  <si>
    <t>Schützenverein 'Kaitersberg' Steinbühl</t>
  </si>
  <si>
    <t>Schützenverein 'Almenrausch' Haus e. V.</t>
  </si>
  <si>
    <t>Perlbachschützen Miltach-Oberndorf e.V.</t>
  </si>
  <si>
    <t>Vereinigte Sportschützen 1983 e.V.</t>
  </si>
  <si>
    <t>SV Freischütz Adldorf</t>
  </si>
  <si>
    <t>SG Vilstaler Aufhausen</t>
  </si>
  <si>
    <t>SV "Weißblau" Eichendorf</t>
  </si>
  <si>
    <t>SV "Grüner Baum" Enzerweis</t>
  </si>
  <si>
    <t>SV Isarperle Ettling</t>
  </si>
  <si>
    <t>SG "Hubertus" Haidlfing</t>
  </si>
  <si>
    <t>Lindenschützen Höcking-Oberhöcking</t>
  </si>
  <si>
    <t>SV "Jagabluat" Heimhart</t>
  </si>
  <si>
    <t>SV Neuschwanstein Kleegarten</t>
  </si>
  <si>
    <t>SV Alpengrün Lailling</t>
  </si>
  <si>
    <t>Birkenschützen Landau</t>
  </si>
  <si>
    <t>Kgl.priv.FSG Schützenbrüder Landau</t>
  </si>
  <si>
    <t>SV Alpenrose Langgraben</t>
  </si>
  <si>
    <t>SG Waidmannsheil Perbing e.V.</t>
  </si>
  <si>
    <t>Hubertusschützen Pilsting</t>
  </si>
  <si>
    <t>Prinzenschützen Weißblau Pitzling</t>
  </si>
  <si>
    <t>SG Wildschütz Prunn e.V.</t>
  </si>
  <si>
    <t>Schützenring Wallersdorf e.V. 1885</t>
  </si>
  <si>
    <t>SV Alpenrose Wolfsdorf-Fichtheim</t>
  </si>
  <si>
    <t>SV "D'Isartaler" Zeholfing e.V.</t>
  </si>
  <si>
    <t>Tannenzapfenschützen Zeitlstadt</t>
  </si>
  <si>
    <t>Waldschützen am Schwarzen Kreuz</t>
  </si>
  <si>
    <t>SV "Frohsinn" Ruhstorf</t>
  </si>
  <si>
    <t>Bergschützen Zeholfing e.V.</t>
  </si>
  <si>
    <t>Edelweiß-Schützen Altdorf</t>
  </si>
  <si>
    <t>SV Hubertus Altdorf</t>
  </si>
  <si>
    <t>Edelweiss-Schützen Arth</t>
  </si>
  <si>
    <t>Isartaler Bogenschützen  Altdorf e.V.</t>
  </si>
  <si>
    <t>Old Men Archery</t>
  </si>
  <si>
    <t>Sportschützen Isartal Landshut</t>
  </si>
  <si>
    <t>Landshuter Bogenschützen e.V.</t>
  </si>
  <si>
    <t>Waldschützen Blumberg</t>
  </si>
  <si>
    <t>Sebastiani-Schützen e.V. Buch am Erlbach</t>
  </si>
  <si>
    <t>SV Scharfes Auge-Sichere Hand Essenbach</t>
  </si>
  <si>
    <t>Holzlandschützen Forstaibach</t>
  </si>
  <si>
    <t>Bergschützen Gramelkam</t>
  </si>
  <si>
    <t>Weiß-Blauschützen Grießenbach e.V.</t>
  </si>
  <si>
    <t>Waldschützen Heidenkam</t>
  </si>
  <si>
    <t>Kgl. Bayr. Böllerschützen Landshut e.V.</t>
  </si>
  <si>
    <t>Schießsportgemeinschaft Gau Landshut</t>
  </si>
  <si>
    <t>Eintrachtschützen Landshut-Berg e.V.</t>
  </si>
  <si>
    <t>Ländtorschützen Landshut</t>
  </si>
  <si>
    <t>VfL Landshut-Achdorf, Schützenabteilung</t>
  </si>
  <si>
    <t>Wildschützen Landshut-Achdorf e.V.</t>
  </si>
  <si>
    <t>Tannengrünschützen Mettenbach</t>
  </si>
  <si>
    <t>Edelweiß-Schützen Moosthann</t>
  </si>
  <si>
    <t>Erlbachtaler-Schützen Niedererlbach</t>
  </si>
  <si>
    <t>SV Goldbachtaler Oberergoldsbach</t>
  </si>
  <si>
    <t>Edelweißschützen Oberköllnbach</t>
  </si>
  <si>
    <t>Bachtalschützen Wattenbach</t>
  </si>
  <si>
    <t>SV Waldeslust Pörndorf</t>
  </si>
  <si>
    <t>Bergschützen Postau-Unholzing e.V.</t>
  </si>
  <si>
    <t>SV Frisch-Auf Reichersdorf</t>
  </si>
  <si>
    <t>Wildbachschützen Landshut e.V.</t>
  </si>
  <si>
    <t>SV Volkskraft Tondorf</t>
  </si>
  <si>
    <t>SV Bavaria Weihenstephan</t>
  </si>
  <si>
    <t>Freie Vilstalschützen e.v. Gundihausen</t>
  </si>
  <si>
    <t>Burgschützen 1974 Eberstall</t>
  </si>
  <si>
    <t>Bogenschützen im TV Landshut 1964 e.V.</t>
  </si>
  <si>
    <t>Bergschützen Weng</t>
  </si>
  <si>
    <t>Wurftaubenclub Landshut</t>
  </si>
  <si>
    <t>Ergoldinger Bogenschützen e.V.</t>
  </si>
  <si>
    <t>Holzlandschützen Hösacker</t>
  </si>
  <si>
    <t>Rossbachschützen Achdorf e.V.</t>
  </si>
  <si>
    <t>SV Waldeslust Allersdorf e.V.</t>
  </si>
  <si>
    <t>SV Hubertus Asenkofen</t>
  </si>
  <si>
    <t>Bergschützen Ergoldsbach</t>
  </si>
  <si>
    <t>Wildschützen Hainsbach</t>
  </si>
  <si>
    <t>SV Edelweiß Habelsbach</t>
  </si>
  <si>
    <t>SV Frohsinn Hadersbach</t>
  </si>
  <si>
    <t>SG Edelweiß Haimelkofen</t>
  </si>
  <si>
    <t>SG Waldlust Hart</t>
  </si>
  <si>
    <t>Birkhahnschützen Jellenkofen e.V.</t>
  </si>
  <si>
    <t>Spielhahnschützen Langquaid</t>
  </si>
  <si>
    <t>SV D'Wilderer Neufahrn</t>
  </si>
  <si>
    <t>SV Burgfrieden Oberellenbach</t>
  </si>
  <si>
    <t>SV Hubertus Sandsbach</t>
  </si>
  <si>
    <t>SV Edelweiß Weichs e.V.</t>
  </si>
  <si>
    <t>SV Almrausch Grafentraubach e.V.</t>
  </si>
  <si>
    <t>Napoleon-Schützen Buchhausen-Oberdeggenbach e.V.</t>
  </si>
  <si>
    <t>Aitracher Schützenbund Mengkofen e.V.</t>
  </si>
  <si>
    <t>Freunde d. Schießsports Hagelstadt e.V.</t>
  </si>
  <si>
    <t>Dorfschützen Außernbrünst e.V.</t>
  </si>
  <si>
    <t>Hubertus-Schützen Fürstenstein</t>
  </si>
  <si>
    <t>Sportschützen Gaißamühle</t>
  </si>
  <si>
    <t>Stammtisch-Schützen Pa.Heining</t>
  </si>
  <si>
    <t>Schloßschützen Leoprechting</t>
  </si>
  <si>
    <t>Dettenbach-Schützen</t>
  </si>
  <si>
    <t>SG Apfelkoch Passau</t>
  </si>
  <si>
    <t>Diana  Passau Ilzstadt</t>
  </si>
  <si>
    <t>Donau Sportschützen Auerbach</t>
  </si>
  <si>
    <t>Kgl.priv.Feuerschützen Passau 1379</t>
  </si>
  <si>
    <t>SG Freischützen Passau e.V.</t>
  </si>
  <si>
    <t>Innschützen Passau</t>
  </si>
  <si>
    <t>Sportschützen Raßberg 1956 e.V.</t>
  </si>
  <si>
    <t>Sportschützen Ruderting</t>
  </si>
  <si>
    <t>Passauer Wolf</t>
  </si>
  <si>
    <t>Löwenschützen Schalding r.d.D. 1926 e.V.</t>
  </si>
  <si>
    <t>Sportschützen Tiefenbach 1874</t>
  </si>
  <si>
    <t>Schießsportgruppe Rottal/Inn e.V.</t>
  </si>
  <si>
    <t>Waldlerschützen Kreuzstraße</t>
  </si>
  <si>
    <t>Schützenverein Denkhof</t>
  </si>
  <si>
    <t>1. FC Passau e.V. Abt. Bogenschützen</t>
  </si>
  <si>
    <t>König-Max-Schützen Kellberg</t>
  </si>
  <si>
    <t>Banner der Wolfsklingen zu Passau e.V.</t>
  </si>
  <si>
    <t>TSV Kirchdorf/Inn e.V., Abt. Bogen</t>
  </si>
  <si>
    <t>Schloßbergschützen Julbach</t>
  </si>
  <si>
    <t>Buchbergschützen Reut e.V.</t>
  </si>
  <si>
    <t>Kgl.priv.FSG "Frisch Auf" Rotthalmünster</t>
  </si>
  <si>
    <t>Auerhahn-Schützen Ulbering</t>
  </si>
  <si>
    <t>Wildschützen e.V. 1919 Zeilarn</t>
  </si>
  <si>
    <t>Sportschützen Fürstberg-Kirn</t>
  </si>
  <si>
    <t>Jungschützenverein Aiterhofen</t>
  </si>
  <si>
    <t>Bogener Sportschützen Bogen</t>
  </si>
  <si>
    <t>SV Blaue Donau Entau</t>
  </si>
  <si>
    <t>SV "Geselligkeit 1950" Großlintach</t>
  </si>
  <si>
    <t>"Schützenkameradschaft" Eschlbach</t>
  </si>
  <si>
    <t>"Donaujäger" Sossau</t>
  </si>
  <si>
    <t>Graf-Aswin-Schützen Bogen</t>
  </si>
  <si>
    <t>SV "Waldeslust" Kirchroth</t>
  </si>
  <si>
    <t>SV "Kimme und Korn" Loham</t>
  </si>
  <si>
    <t>Kgl.priv.SG. Mitterfels</t>
  </si>
  <si>
    <t>BSG Pfeilgrad Straubing</t>
  </si>
  <si>
    <t>SV "Eintracht" Obermiethnach</t>
  </si>
  <si>
    <t>Pillnacher Sportschützen 2012 e.V.</t>
  </si>
  <si>
    <t>SV "Perlbachtaler" Oberzeitldorn</t>
  </si>
  <si>
    <t>Bogenbachtaler Böllerschützen</t>
  </si>
  <si>
    <t>SV "Burgfalken" Saulburg</t>
  </si>
  <si>
    <t>SV Gemütlichkeit Gnadendorf</t>
  </si>
  <si>
    <t>Schützenges.v.1720 Schwarzach</t>
  </si>
  <si>
    <t>SV "Almenrausch" Straßkirchen</t>
  </si>
  <si>
    <t>Donauschützen Straubing</t>
  </si>
  <si>
    <t>Gäubodenschützen Straubing</t>
  </si>
  <si>
    <t>Kgl.priv.Schützengilde Straubing</t>
  </si>
  <si>
    <t>Donauschützen Reibersdorf</t>
  </si>
  <si>
    <t>SV "Hohenau" Haigrub</t>
  </si>
  <si>
    <t>Gallner-Schützen Rattiszell</t>
  </si>
  <si>
    <t>Sportschützen Atting</t>
  </si>
  <si>
    <t>Löwenschützen Zinzenzell</t>
  </si>
  <si>
    <t>SV Immergrün Wiesenfelden</t>
  </si>
  <si>
    <t>SV Gemütlichkeit Geltolfing</t>
  </si>
  <si>
    <t>SV Jagabluat Motzing</t>
  </si>
  <si>
    <t>SV Waldler-Buam Irschenbach</t>
  </si>
  <si>
    <t>Schützengesellschaft Waltersdorf</t>
  </si>
  <si>
    <t>SV Waldeslust Riederszell</t>
  </si>
  <si>
    <t>Sportschützen Metting</t>
  </si>
  <si>
    <t>Aitrachschützen Sunzing - Leiblfing</t>
  </si>
  <si>
    <t>Auer-Schützen Loitzendorf</t>
  </si>
  <si>
    <t>SV STO Feldkirchen</t>
  </si>
  <si>
    <t>Gemütlichkeit Hailing</t>
  </si>
  <si>
    <t>Wurftaubenschützen Donau-Wald</t>
  </si>
  <si>
    <t>SV Waldeslust, Landorf</t>
  </si>
  <si>
    <t>Sportschützen Untergriesbach-Grub e.V.</t>
  </si>
  <si>
    <t>Sportschützenges. Gottsdorf</t>
  </si>
  <si>
    <t>Siedlungsschützen Haag</t>
  </si>
  <si>
    <t>RK-Feuerschützengesellschaft Wegscheid</t>
  </si>
  <si>
    <t>Böllerschützen Hauzenberg e.V.</t>
  </si>
  <si>
    <t>SV 1913 Hauzenberg</t>
  </si>
  <si>
    <t>Schützen- u.Jägerv. Glück Auf Kropfmühl</t>
  </si>
  <si>
    <t>Schützengilde Lämmersdorf e.V.</t>
  </si>
  <si>
    <t>Gauschützen Unterer Wald</t>
  </si>
  <si>
    <t>SV Pfaffenreut</t>
  </si>
  <si>
    <t>Altschützenverein Rackling</t>
  </si>
  <si>
    <t>Talschützen Schaibing</t>
  </si>
  <si>
    <t>Schergendorfer Sportschützen Schaibing</t>
  </si>
  <si>
    <t>Alt-Armbrust SG Wegscheid</t>
  </si>
  <si>
    <t>Grenzlandschützen Kasberg</t>
  </si>
  <si>
    <t>Nordicfreunde Hauzenberg e. V.</t>
  </si>
  <si>
    <t>Zellertalschützen Arnbruck</t>
  </si>
  <si>
    <t>SV Gotteszell</t>
  </si>
  <si>
    <t>Riedelstein-Schützen e.V.</t>
  </si>
  <si>
    <t>SV Eichenlaub Linden</t>
  </si>
  <si>
    <t>SV Hochstein Oberried-Unterried e.V.</t>
  </si>
  <si>
    <t>SV Deutsche Eiche Ruhmannsfelden</t>
  </si>
  <si>
    <t>SV Regentaler Buam Schönau</t>
  </si>
  <si>
    <t>SV Bayerwald St. Englmar</t>
  </si>
  <si>
    <t>SV Teisnach</t>
  </si>
  <si>
    <t>SV Waldeslust Wies</t>
  </si>
  <si>
    <t>SV Eichenlaub Wiesing</t>
  </si>
  <si>
    <t>SV Pfeiffenbrunner e.V.</t>
  </si>
  <si>
    <t>D'Mehlbachtaler Einweging</t>
  </si>
  <si>
    <t>SV Waldesrand Tresdorf</t>
  </si>
  <si>
    <t>SV Frohsinn Altfraunhofen</t>
  </si>
  <si>
    <t>SV Treue Bayern Altfraunhofen</t>
  </si>
  <si>
    <t>Altschützenges. "Fröhlich" Baierbach</t>
  </si>
  <si>
    <t>Jungschützen Baierbach</t>
  </si>
  <si>
    <t>SV Binataler Binabiburg</t>
  </si>
  <si>
    <t>Jungschützen Dietelskirchen</t>
  </si>
  <si>
    <t>Hochlandschützen Frauensattling</t>
  </si>
  <si>
    <t>SV Frohsinn Frontenhausen</t>
  </si>
  <si>
    <t>Altschützen Geisenhausen</t>
  </si>
  <si>
    <t>Jungschützenges. Geisenhausen 1911 e. V.</t>
  </si>
  <si>
    <t>SG Gerzen</t>
  </si>
  <si>
    <t>SV Edelweiß Pattendorf/ Göttlkofen</t>
  </si>
  <si>
    <t>Feuerschützen Holzhausen</t>
  </si>
  <si>
    <t>Bahnbergschützen Hilling</t>
  </si>
  <si>
    <t>Zellbachtaler-Schützen Pauluszell</t>
  </si>
  <si>
    <t>Jungschützen Neufraunhofen</t>
  </si>
  <si>
    <t>Baxerschützen Oberensbach</t>
  </si>
  <si>
    <t>SV Eichenlaub Seifriedswörth</t>
  </si>
  <si>
    <t>Xaveri-Schützen Wippstetten e. V.</t>
  </si>
  <si>
    <t>SG Rott-Quelle Wurmsham</t>
  </si>
  <si>
    <t>Wildschützen Witzeldorf</t>
  </si>
  <si>
    <t>Jungschützen Wörnstorf</t>
  </si>
  <si>
    <t>Lösch-Schützen Tattendorf</t>
  </si>
  <si>
    <t>Wildbach-Schützen Kirchstetten</t>
  </si>
  <si>
    <t>SV Enzian Haunzenbergersöll</t>
  </si>
  <si>
    <t>Aidenbacher Bauernkämpfer 1706 e.V.</t>
  </si>
  <si>
    <t>Kgl.priv.FSG Aidenbach</t>
  </si>
  <si>
    <t>Böllerschützen Garham e.V.</t>
  </si>
  <si>
    <t>Schützenkameraden Altenmarkt</t>
  </si>
  <si>
    <t>Donauschützen Arbing</t>
  </si>
  <si>
    <t>SV Aunkirchen</t>
  </si>
  <si>
    <t>SV Buch</t>
  </si>
  <si>
    <t>Bayerwaldschützen Eging</t>
  </si>
  <si>
    <t>Waldschützen Forsthart</t>
  </si>
  <si>
    <t>SV Edelweiß Gaishofen</t>
  </si>
  <si>
    <t>Schützengilde Galgweis</t>
  </si>
  <si>
    <t>Fuggerschützen Göttersdorf</t>
  </si>
  <si>
    <t>Ohetal-Schützen Grubhof</t>
  </si>
  <si>
    <t>Feuerschützenges. Haidenburg</t>
  </si>
  <si>
    <t>Donauschützen Hofkirchen</t>
  </si>
  <si>
    <t>SV Immergrün Kühmoos</t>
  </si>
  <si>
    <t>Römerschützen Künzing</t>
  </si>
  <si>
    <t>Altschützenges. 1859 Moos</t>
  </si>
  <si>
    <t>Edelweiß Schützen Neuhofen</t>
  </si>
  <si>
    <t>SV Almenrausch Neusling</t>
  </si>
  <si>
    <t>Almenrauschschützen Obergessenbach e.V.</t>
  </si>
  <si>
    <t>Edelweißschützen Atzing</t>
  </si>
  <si>
    <t>Schloßschützen Oberndorf</t>
  </si>
  <si>
    <t>Kgl.priv. FSG 1425 Osterhofen</t>
  </si>
  <si>
    <t>Vorwaldschützen Renholding</t>
  </si>
  <si>
    <t>Waldschützen Thannberg</t>
  </si>
  <si>
    <t>Edelweiß Schützen Wisselsing e.V.</t>
  </si>
  <si>
    <t>Schützenverein Scheunöd-Holzkirchen e.V.</t>
  </si>
  <si>
    <t>Ohetaler Schützen Kirchberg v.Wald e.V.</t>
  </si>
  <si>
    <t>SV Enzian Buchhofen</t>
  </si>
  <si>
    <t>SG "Hubertus" Böhmzwiesel e.V.</t>
  </si>
  <si>
    <t>SV Röhrnbach e.V.-Sparte Bogensport</t>
  </si>
  <si>
    <t>FSG 1625 Freyung e.V.</t>
  </si>
  <si>
    <t>SV Wildschütz Speltenbach e.V.</t>
  </si>
  <si>
    <t>Wolfsteiner Schützen</t>
  </si>
  <si>
    <t>SV Schmelz Hinterfirmiansreut</t>
  </si>
  <si>
    <t>Schützengesellschaft Atzldorf</t>
  </si>
  <si>
    <t>Dreisesselschützen Jandelsbrunn e.V.</t>
  </si>
  <si>
    <t>Grenzlandschützen Neureichenau</t>
  </si>
  <si>
    <t>Schmalzdoblschützen Kühbach e.V.</t>
  </si>
  <si>
    <t>Moarschützen Marchzipf</t>
  </si>
  <si>
    <t>SV Frohsinn Mauth</t>
  </si>
  <si>
    <t>SV Edelweiß Alm Mitterfirmiansreut e.V.</t>
  </si>
  <si>
    <t>Schützengilde Philippsreut e.V.</t>
  </si>
  <si>
    <t>SV "Tell" Raimundsreut</t>
  </si>
  <si>
    <t>SV Hubertus Ringelai</t>
  </si>
  <si>
    <t>SV "Freischütz" Schiefweg e.V.</t>
  </si>
  <si>
    <t>Schützenkameradschaft Sonndorf</t>
  </si>
  <si>
    <t>SG Plöckenstein Klafferstraß</t>
  </si>
  <si>
    <t>Wilhelm Tell Waldkirchen e.V.</t>
  </si>
  <si>
    <t>SV Dreiländereck Kernberg e.V.</t>
  </si>
  <si>
    <t>SG von 1802 Perlesreut e.V.</t>
  </si>
  <si>
    <t>Waldschützen Saulorn e.V.</t>
  </si>
  <si>
    <t>SV Einkehr Klafferstraß</t>
  </si>
  <si>
    <t>Schützengemeinschaft Haus am Wald</t>
  </si>
  <si>
    <t>DJK-SSC Lackenhäuser</t>
  </si>
  <si>
    <t>SG Bayr. Eisenstein</t>
  </si>
  <si>
    <t>Arberschützen Bodenmais e.V.</t>
  </si>
  <si>
    <t>Heckenschützen Brandten e.V.</t>
  </si>
  <si>
    <t>Glasmacherschützen Frauenau/Häng</t>
  </si>
  <si>
    <t>Guntherschützen Gehmannsberg</t>
  </si>
  <si>
    <t>WTC Bayerwald Kirchberg</t>
  </si>
  <si>
    <t>Ludwigsthaler Schützen e.V.</t>
  </si>
  <si>
    <t>kgl. priv. FSG Zwiesel von 1421</t>
  </si>
  <si>
    <t>Leithenwaldschützen Bärnzell</t>
  </si>
  <si>
    <t>Jugendfernwettkampf 2026</t>
  </si>
  <si>
    <r>
      <t xml:space="preserve">Bitte nur die Tabellen ausfüllen, für die Teilnehmer gemeldet werden.
Navigation über die </t>
    </r>
    <r>
      <rPr>
        <u/>
        <sz val="14"/>
        <color theme="4"/>
        <rFont val="Calibri"/>
        <family val="2"/>
      </rPr>
      <t>Links</t>
    </r>
    <r>
      <rPr>
        <sz val="14"/>
        <color rgb="FFFF0000"/>
        <rFont val="Calibri"/>
        <family val="2"/>
      </rPr>
      <t xml:space="preserve"> unten verwenden.</t>
    </r>
  </si>
  <si>
    <t>Luftgewehr  Schüler I</t>
  </si>
  <si>
    <t>Luftgewehr Schüler I Mannschaft</t>
  </si>
  <si>
    <t>Lichtgewehr Schüler II</t>
  </si>
  <si>
    <t>Lichtgewehr Schüler II Mannschaft</t>
  </si>
  <si>
    <t>Luftpistole Schüler I Mannschaft</t>
  </si>
  <si>
    <t>Luftpistole  Schüler I</t>
  </si>
  <si>
    <t>Lichtpistole  Schüler II</t>
  </si>
  <si>
    <t>Lichtpistole Schüler II Mannschaft</t>
  </si>
  <si>
    <t>Lichtgewehr Schüler III frei</t>
  </si>
  <si>
    <t>Lichtgewehr Schüler III Auflage</t>
  </si>
  <si>
    <t>Lichtgewehr Schüler III frei Mannschaft</t>
  </si>
  <si>
    <t xml:space="preserve">Lichtgewehr Schüler III Auflage Mannschaft </t>
  </si>
  <si>
    <t>Lichtgewehr Schüler IV Auflage</t>
  </si>
  <si>
    <t xml:space="preserve">Lichtgewehr Schüler IV Auflage Mannschaft </t>
  </si>
  <si>
    <t>Lichtpistole Schüler III frei</t>
  </si>
  <si>
    <t>Lichtpistole Schüler III frei Mannschaft</t>
  </si>
  <si>
    <t>Lichtpistole Schüler III Auflage</t>
  </si>
  <si>
    <t xml:space="preserve">Lichtpistole Schüler III Auflage Mannschaft </t>
  </si>
  <si>
    <t>Lichtpistole Schüler IV Auflage</t>
  </si>
  <si>
    <t xml:space="preserve">Lichtpistole Schüler IV Auflage Mannschaft </t>
  </si>
  <si>
    <t>LiG</t>
  </si>
  <si>
    <t>Schüler II</t>
  </si>
  <si>
    <t>Schüler III frei</t>
  </si>
  <si>
    <t>Schüler III Auflage</t>
  </si>
  <si>
    <t>Schüler IV Auflage</t>
  </si>
  <si>
    <t>LiP</t>
  </si>
  <si>
    <t xml:space="preserve">Bezeichnung/Nr.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</si>
</sst>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indexed="8"/>
      <name val="Calibri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b/>
      <sz val="18"/>
      <color indexed="8"/>
      <name val="Aptos"/>
      <family val="2"/>
    </font>
    <font>
      <b/>
      <sz val="16"/>
      <color indexed="8"/>
      <name val="Aptos"/>
      <family val="2"/>
    </font>
    <font>
      <sz val="11"/>
      <color indexed="8"/>
      <name val="Aptos"/>
      <family val="2"/>
    </font>
    <font>
      <b/>
      <sz val="14"/>
      <color indexed="8"/>
      <name val="Aptos"/>
      <family val="2"/>
    </font>
    <font>
      <u/>
      <sz val="11"/>
      <color theme="10"/>
      <name val="Aptos"/>
      <family val="2"/>
    </font>
    <font>
      <b/>
      <sz val="11"/>
      <color indexed="8"/>
      <name val="Aptos"/>
      <family val="2"/>
    </font>
    <font>
      <u/>
      <sz val="11"/>
      <color indexed="30"/>
      <name val="Aptos"/>
      <family val="2"/>
    </font>
    <font>
      <sz val="14"/>
      <color indexed="8"/>
      <name val="Aptos"/>
      <family val="2"/>
    </font>
    <font>
      <sz val="18"/>
      <color indexed="8"/>
      <name val="Aptos"/>
      <family val="2"/>
    </font>
    <font>
      <sz val="14"/>
      <color rgb="FFFF0000"/>
      <name val="Calibri"/>
      <family val="2"/>
    </font>
    <font>
      <u/>
      <sz val="14"/>
      <color theme="4"/>
      <name val="Calibri"/>
      <family val="2"/>
    </font>
    <font>
      <b/>
      <u/>
      <sz val="16"/>
      <color theme="1"/>
      <name val="Aptos"/>
      <family val="2"/>
    </font>
    <font>
      <b/>
      <sz val="11"/>
      <name val="Aptos"/>
      <family val="2"/>
    </font>
    <font>
      <sz val="11"/>
      <name val="Aptos"/>
      <family val="2"/>
    </font>
    <font>
      <b/>
      <u/>
      <sz val="11"/>
      <color theme="1"/>
      <name val="Aptos"/>
      <family val="2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2" fillId="0" borderId="0"/>
  </cellStyleXfs>
  <cellXfs count="54">
    <xf numFmtId="0" fontId="0" fillId="0" borderId="0" xfId="0"/>
    <xf numFmtId="0" fontId="1" fillId="0" borderId="0" xfId="1" applyFill="1" applyBorder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 applyAlignment="1">
      <alignment horizontal="centerContinuous"/>
    </xf>
    <xf numFmtId="0" fontId="6" fillId="0" borderId="0" xfId="0" applyFont="1"/>
    <xf numFmtId="0" fontId="5" fillId="0" borderId="6" xfId="0" applyFont="1" applyBorder="1"/>
    <xf numFmtId="0" fontId="5" fillId="0" borderId="7" xfId="0" applyFont="1" applyBorder="1"/>
    <xf numFmtId="0" fontId="5" fillId="0" borderId="8" xfId="0" applyFont="1" applyBorder="1"/>
    <xf numFmtId="0" fontId="5" fillId="0" borderId="9" xfId="0" applyFont="1" applyBorder="1"/>
    <xf numFmtId="0" fontId="7" fillId="0" borderId="0" xfId="1" applyFont="1" applyFill="1" applyBorder="1"/>
    <xf numFmtId="0" fontId="5" fillId="0" borderId="10" xfId="0" applyFont="1" applyBorder="1"/>
    <xf numFmtId="0" fontId="8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9" fillId="0" borderId="0" xfId="1" applyFont="1" applyFill="1" applyBorder="1"/>
    <xf numFmtId="0" fontId="8" fillId="0" borderId="0" xfId="0" applyFont="1"/>
    <xf numFmtId="0" fontId="10" fillId="0" borderId="0" xfId="0" applyFont="1"/>
    <xf numFmtId="0" fontId="8" fillId="3" borderId="11" xfId="0" applyFont="1" applyFill="1" applyBorder="1"/>
    <xf numFmtId="0" fontId="8" fillId="3" borderId="12" xfId="0" applyFont="1" applyFill="1" applyBorder="1"/>
    <xf numFmtId="0" fontId="5" fillId="3" borderId="12" xfId="0" applyFont="1" applyFill="1" applyBorder="1"/>
    <xf numFmtId="0" fontId="8" fillId="3" borderId="13" xfId="0" applyFont="1" applyFill="1" applyBorder="1"/>
    <xf numFmtId="0" fontId="4" fillId="4" borderId="0" xfId="0" applyFont="1" applyFill="1"/>
    <xf numFmtId="0" fontId="5" fillId="4" borderId="0" xfId="0" applyFont="1" applyFill="1"/>
    <xf numFmtId="0" fontId="4" fillId="5" borderId="0" xfId="0" applyFont="1" applyFill="1"/>
    <xf numFmtId="0" fontId="5" fillId="5" borderId="0" xfId="0" applyFont="1" applyFill="1"/>
    <xf numFmtId="0" fontId="4" fillId="6" borderId="0" xfId="0" applyFont="1" applyFill="1"/>
    <xf numFmtId="0" fontId="5" fillId="6" borderId="0" xfId="0" applyFont="1" applyFill="1"/>
    <xf numFmtId="0" fontId="5" fillId="0" borderId="0" xfId="0" quotePrefix="1" applyFont="1"/>
    <xf numFmtId="0" fontId="14" fillId="7" borderId="0" xfId="1" applyFont="1" applyFill="1"/>
    <xf numFmtId="0" fontId="7" fillId="0" borderId="0" xfId="1" applyFont="1"/>
    <xf numFmtId="0" fontId="15" fillId="0" borderId="2" xfId="0" applyFont="1" applyBorder="1" applyAlignment="1">
      <alignment horizontal="left"/>
    </xf>
    <xf numFmtId="0" fontId="15" fillId="0" borderId="2" xfId="0" applyFont="1" applyBorder="1" applyAlignment="1">
      <alignment horizontal="center"/>
    </xf>
    <xf numFmtId="0" fontId="15" fillId="0" borderId="2" xfId="0" applyFont="1" applyBorder="1"/>
    <xf numFmtId="0" fontId="16" fillId="0" borderId="2" xfId="0" applyFont="1" applyBorder="1" applyAlignment="1">
      <alignment horizontal="left"/>
    </xf>
    <xf numFmtId="14" fontId="16" fillId="0" borderId="2" xfId="0" applyNumberFormat="1" applyFont="1" applyBorder="1"/>
    <xf numFmtId="0" fontId="16" fillId="0" borderId="2" xfId="0" applyFont="1" applyBorder="1"/>
    <xf numFmtId="0" fontId="15" fillId="0" borderId="1" xfId="0" applyFont="1" applyBorder="1"/>
    <xf numFmtId="0" fontId="15" fillId="0" borderId="1" xfId="0" applyFont="1" applyBorder="1" applyAlignment="1">
      <alignment horizontal="left"/>
    </xf>
    <xf numFmtId="0" fontId="16" fillId="0" borderId="2" xfId="0" applyFont="1" applyBorder="1" applyAlignment="1">
      <alignment horizontal="center"/>
    </xf>
    <xf numFmtId="0" fontId="17" fillId="0" borderId="0" xfId="1" applyFont="1" applyFill="1"/>
    <xf numFmtId="0" fontId="17" fillId="7" borderId="0" xfId="1" applyFont="1" applyFill="1"/>
    <xf numFmtId="0" fontId="15" fillId="0" borderId="14" xfId="0" applyFont="1" applyBorder="1"/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12" fillId="0" borderId="6" xfId="0" applyFont="1" applyBorder="1" applyAlignment="1">
      <alignment horizontal="center" wrapText="1"/>
    </xf>
    <xf numFmtId="0" fontId="12" fillId="0" borderId="7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2" fillId="0" borderId="11" xfId="0" applyFont="1" applyBorder="1" applyAlignment="1">
      <alignment horizontal="center"/>
    </xf>
    <xf numFmtId="0" fontId="12" fillId="0" borderId="12" xfId="0" applyFont="1" applyBorder="1" applyAlignment="1">
      <alignment horizontal="center"/>
    </xf>
    <xf numFmtId="0" fontId="12" fillId="0" borderId="13" xfId="0" applyFont="1" applyBorder="1" applyAlignment="1">
      <alignment horizontal="center"/>
    </xf>
    <xf numFmtId="0" fontId="3" fillId="0" borderId="0" xfId="0" applyFont="1" applyAlignment="1">
      <alignment horizontal="center"/>
    </xf>
  </cellXfs>
  <cellStyles count="3">
    <cellStyle name="Link" xfId="1" builtinId="8"/>
    <cellStyle name="Standard" xfId="0" builtinId="0"/>
    <cellStyle name="Standard 2" xfId="2" xr:uid="{3295C777-CF7A-49D3-A671-DD4A8752D41B}"/>
  </cellStyles>
  <dxfs count="1"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7F2C0"/>
      <color rgb="FFFFAC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38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37" Type="http://schemas.microsoft.com/office/2017/06/relationships/rdRichValueStructure" Target="richData/rdrichvaluestructure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microsoft.com/office/2017/06/relationships/rdRichValue" Target="richData/rdrichvalue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19049</xdr:colOff>
      <xdr:row>0</xdr:row>
      <xdr:rowOff>0</xdr:rowOff>
    </xdr:from>
    <xdr:to>
      <xdr:col>4</xdr:col>
      <xdr:colOff>1689919</xdr:colOff>
      <xdr:row>8</xdr:row>
      <xdr:rowOff>20484</xdr:rowOff>
    </xdr:to>
    <xdr:sp macro="" textlink="Gaue!I1">
      <xdr:nvSpPr>
        <xdr:cNvPr id="1026" name="Rechteck 1">
          <a:extLst>
            <a:ext uri="{FF2B5EF4-FFF2-40B4-BE49-F238E27FC236}">
              <a16:creationId xmlns:a16="http://schemas.microsoft.com/office/drawing/2014/main" id="{70471E85-5091-A05B-9058-FFFB816DFB30}"/>
            </a:ext>
          </a:extLst>
        </xdr:cNvPr>
        <xdr:cNvSpPr txBox="1">
          <a:spLocks noChangeArrowheads="1"/>
        </xdr:cNvSpPr>
      </xdr:nvSpPr>
      <xdr:spPr bwMode="auto">
        <a:xfrm>
          <a:off x="19049" y="0"/>
          <a:ext cx="6126112" cy="15772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8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82296" tIns="82296" rIns="82296" bIns="0" anchor="t" upright="1"/>
        <a:lstStyle/>
        <a:p>
          <a:pPr algn="ctr" rtl="0">
            <a:defRPr sz="1000"/>
          </a:pPr>
          <a:fld id="{8C45C24F-1A8B-4F1F-A798-5E57120F23E5}" type="TxLink">
            <a:rPr lang="en-US" sz="4400" b="1" i="0" u="none" strike="noStrike" baseline="0">
              <a:solidFill>
                <a:srgbClr val="000000"/>
              </a:solidFill>
              <a:latin typeface="Aptos" panose="020B0004020202020204" pitchFamily="34" charset="0"/>
              <a:ea typeface="Calibri"/>
              <a:cs typeface="Calibri"/>
            </a:rPr>
            <a:pPr algn="ctr" rtl="0">
              <a:defRPr sz="1000"/>
            </a:pPr>
            <a:t>Jugendfernwettkampf 2026</a:t>
          </a:fld>
          <a:endParaRPr lang="en-US" sz="16600" b="1" i="0" u="none" strike="noStrike" baseline="0">
            <a:solidFill>
              <a:srgbClr val="000000"/>
            </a:solidFill>
            <a:latin typeface="Aptos" panose="020B0004020202020204" pitchFamily="34" charset="0"/>
            <a:cs typeface="Calibri"/>
          </a:endParaRPr>
        </a:p>
      </xdr:txBody>
    </xdr:sp>
    <xdr:clientData/>
  </xdr:twoCellAnchor>
  <xdr:twoCellAnchor editAs="oneCell">
    <xdr:from>
      <xdr:col>5</xdr:col>
      <xdr:colOff>468465</xdr:colOff>
      <xdr:row>0</xdr:row>
      <xdr:rowOff>108361</xdr:rowOff>
    </xdr:from>
    <xdr:to>
      <xdr:col>6</xdr:col>
      <xdr:colOff>415495</xdr:colOff>
      <xdr:row>9</xdr:row>
      <xdr:rowOff>167046</xdr:rowOff>
    </xdr:to>
    <xdr:pic>
      <xdr:nvPicPr>
        <xdr:cNvPr id="1027" name="Grafik 3">
          <a:extLst>
            <a:ext uri="{FF2B5EF4-FFF2-40B4-BE49-F238E27FC236}">
              <a16:creationId xmlns:a16="http://schemas.microsoft.com/office/drawing/2014/main" id="{4256F8F8-EAAF-3688-E655-D80EFA0F9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28707" y="108361"/>
          <a:ext cx="1923723" cy="1806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8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-0.249977111117893"/>
  </sheetPr>
  <dimension ref="A10:M48"/>
  <sheetViews>
    <sheetView tabSelected="1" topLeftCell="A15" workbookViewId="0">
      <selection activeCell="A40" sqref="A40"/>
    </sheetView>
  </sheetViews>
  <sheetFormatPr baseColWidth="10" defaultColWidth="11.5703125" defaultRowHeight="15" x14ac:dyDescent="0.25"/>
  <cols>
    <col min="1" max="1" width="21.7109375" style="4" customWidth="1"/>
    <col min="2" max="2" width="30" style="4" customWidth="1"/>
    <col min="3" max="3" width="8.7109375" style="4" customWidth="1"/>
    <col min="4" max="4" width="6.42578125" style="4" customWidth="1"/>
    <col min="5" max="5" width="28.5703125" style="4" customWidth="1"/>
    <col min="6" max="6" width="29.7109375" style="4" customWidth="1"/>
    <col min="7" max="7" width="8.85546875" style="4" customWidth="1"/>
    <col min="8" max="11" width="11.5703125" style="4"/>
    <col min="12" max="12" width="28.5703125" style="4" customWidth="1"/>
    <col min="13" max="13" width="35.28515625" style="4" customWidth="1"/>
    <col min="14" max="16384" width="11.5703125" style="4"/>
  </cols>
  <sheetData>
    <row r="10" spans="1:7" ht="24" x14ac:dyDescent="0.4">
      <c r="A10" s="2" t="s">
        <v>0</v>
      </c>
      <c r="B10" s="43" t="s">
        <v>88</v>
      </c>
      <c r="C10" s="44"/>
      <c r="D10" s="44"/>
      <c r="E10" s="45"/>
      <c r="F10" s="3"/>
    </row>
    <row r="11" spans="1:7" ht="15.75" thickBot="1" x14ac:dyDescent="0.3"/>
    <row r="12" spans="1:7" ht="15.75" customHeight="1" x14ac:dyDescent="0.25">
      <c r="A12" s="47" t="s">
        <v>785</v>
      </c>
      <c r="B12" s="48"/>
      <c r="C12" s="48"/>
      <c r="D12" s="48"/>
      <c r="E12" s="48"/>
      <c r="F12" s="48"/>
      <c r="G12" s="49"/>
    </row>
    <row r="13" spans="1:7" ht="27" customHeight="1" thickBot="1" x14ac:dyDescent="0.3">
      <c r="A13" s="50"/>
      <c r="B13" s="51"/>
      <c r="C13" s="51"/>
      <c r="D13" s="51"/>
      <c r="E13" s="51"/>
      <c r="F13" s="51"/>
      <c r="G13" s="52"/>
    </row>
    <row r="14" spans="1:7" ht="18.75" x14ac:dyDescent="0.3">
      <c r="A14"/>
      <c r="B14" s="5"/>
      <c r="C14" s="5"/>
      <c r="D14" s="5"/>
      <c r="E14" s="5"/>
      <c r="F14" s="6"/>
    </row>
    <row r="15" spans="1:7" ht="24" x14ac:dyDescent="0.4">
      <c r="A15" s="46" t="s">
        <v>84</v>
      </c>
      <c r="B15" s="46"/>
      <c r="C15" s="46"/>
      <c r="D15" s="46"/>
      <c r="E15" s="46"/>
      <c r="F15" s="46"/>
      <c r="G15" s="46"/>
    </row>
    <row r="16" spans="1:7" ht="21.75" thickBot="1" x14ac:dyDescent="0.4">
      <c r="A16" s="26" t="s">
        <v>85</v>
      </c>
      <c r="B16" s="27"/>
      <c r="C16" s="27"/>
      <c r="D16" s="27"/>
      <c r="E16" s="27"/>
      <c r="F16" s="27"/>
      <c r="G16" s="27"/>
    </row>
    <row r="17" spans="1:13" x14ac:dyDescent="0.25">
      <c r="A17" s="7"/>
      <c r="B17" s="8"/>
      <c r="C17" s="8"/>
      <c r="D17" s="8"/>
      <c r="E17" s="8"/>
      <c r="F17" s="8"/>
      <c r="G17" s="9"/>
    </row>
    <row r="18" spans="1:13" x14ac:dyDescent="0.25">
      <c r="A18" s="10" t="s">
        <v>80</v>
      </c>
      <c r="B18" s="1" t="str">
        <f>HYPERLINK("#'EW LG Schüler I'!A1","EW LG Schüler I")</f>
        <v>EW LG Schüler I</v>
      </c>
      <c r="C18" s="4">
        <f>COUNTA('EW LG Schüler I'!B6:B55)</f>
        <v>0</v>
      </c>
      <c r="E18" s="4" t="s">
        <v>82</v>
      </c>
      <c r="F18" s="1" t="str">
        <f>HYPERLINK("#'MW LG Schüler I'!A1","MW LG Schüler I")</f>
        <v>MW LG Schüler I</v>
      </c>
      <c r="G18" s="12">
        <f>COUNTA('MW LG Schüler I'!B6:B25)</f>
        <v>0</v>
      </c>
    </row>
    <row r="19" spans="1:13" x14ac:dyDescent="0.25">
      <c r="A19" s="10" t="s">
        <v>80</v>
      </c>
      <c r="B19" s="11" t="str">
        <f>HYPERLINK("#'EW LG Jugend'!A1","EW LG Jugend")</f>
        <v>EW LG Jugend</v>
      </c>
      <c r="C19" s="4">
        <f>COUNTA('EW LG Jugend'!B6:B55)</f>
        <v>0</v>
      </c>
      <c r="E19" s="4" t="s">
        <v>82</v>
      </c>
      <c r="F19" s="11" t="str">
        <f>HYPERLINK("#'MW LG Jugend'!A1","MW LG Jugend")</f>
        <v>MW LG Jugend</v>
      </c>
      <c r="G19" s="12">
        <f>COUNTA('MW LG Jugend'!B6:B25)</f>
        <v>0</v>
      </c>
      <c r="L19" s="14"/>
      <c r="M19" s="14"/>
    </row>
    <row r="20" spans="1:13" x14ac:dyDescent="0.25">
      <c r="A20" s="10" t="s">
        <v>80</v>
      </c>
      <c r="B20" s="11" t="str">
        <f>HYPERLINK("#'EW LG Junioren'!A1","EW LG Junioren")</f>
        <v>EW LG Junioren</v>
      </c>
      <c r="C20" s="4">
        <f>COUNTA('EW LG Junioren'!B6:B55)</f>
        <v>0</v>
      </c>
      <c r="E20" s="4" t="s">
        <v>82</v>
      </c>
      <c r="F20" s="11" t="str">
        <f>HYPERLINK("#'MW LG Junioren'!A1","MW LG Junioren")</f>
        <v>MW LG Junioren</v>
      </c>
      <c r="G20" s="12">
        <f>COUNTA('MW LG Junioren'!B6:B25)</f>
        <v>0</v>
      </c>
      <c r="L20" s="14"/>
      <c r="M20" s="14"/>
    </row>
    <row r="21" spans="1:13" ht="15.75" thickBot="1" x14ac:dyDescent="0.3">
      <c r="A21" s="18" t="s">
        <v>80</v>
      </c>
      <c r="B21" s="19" t="s">
        <v>1</v>
      </c>
      <c r="C21" s="19">
        <f>SUM(C18:C20)</f>
        <v>0</v>
      </c>
      <c r="D21" s="20"/>
      <c r="E21" s="19" t="s">
        <v>82</v>
      </c>
      <c r="F21" s="19" t="s">
        <v>1</v>
      </c>
      <c r="G21" s="21">
        <f>SUM(G18:G20)</f>
        <v>0</v>
      </c>
      <c r="L21" s="14"/>
      <c r="M21" s="14"/>
    </row>
    <row r="22" spans="1:13" x14ac:dyDescent="0.25">
      <c r="L22" s="14"/>
      <c r="M22" s="14"/>
    </row>
    <row r="23" spans="1:13" x14ac:dyDescent="0.25">
      <c r="L23" s="14"/>
      <c r="M23" s="14"/>
    </row>
    <row r="24" spans="1:13" x14ac:dyDescent="0.25">
      <c r="L24" s="14"/>
      <c r="M24" s="14"/>
    </row>
    <row r="25" spans="1:13" ht="21.75" thickBot="1" x14ac:dyDescent="0.4">
      <c r="A25" s="22" t="s">
        <v>86</v>
      </c>
      <c r="B25" s="23"/>
      <c r="C25" s="23"/>
      <c r="D25" s="23"/>
      <c r="E25" s="23"/>
      <c r="F25" s="23"/>
      <c r="G25" s="23"/>
      <c r="L25" s="14"/>
      <c r="M25" s="14"/>
    </row>
    <row r="26" spans="1:13" x14ac:dyDescent="0.25">
      <c r="A26" s="7"/>
      <c r="B26" s="8"/>
      <c r="C26" s="8"/>
      <c r="D26" s="8"/>
      <c r="E26" s="8"/>
      <c r="F26" s="8"/>
      <c r="G26" s="9"/>
      <c r="L26" s="14"/>
      <c r="M26" s="14"/>
    </row>
    <row r="27" spans="1:13" x14ac:dyDescent="0.25">
      <c r="A27" s="10" t="s">
        <v>80</v>
      </c>
      <c r="B27" s="1" t="str">
        <f>HYPERLINK("#'EW LP Schüler I'!A1","EW LP Schüler I")</f>
        <v>EW LP Schüler I</v>
      </c>
      <c r="C27" s="4">
        <f>COUNTA('EW LP Schüler I'!B6:B55)</f>
        <v>0</v>
      </c>
      <c r="E27" s="4" t="s">
        <v>82</v>
      </c>
      <c r="F27" s="1" t="str">
        <f>HYPERLINK("#'MW LP Schüler I'!A1","MW LP Schüler I")</f>
        <v>MW LP Schüler I</v>
      </c>
      <c r="G27" s="12">
        <f>COUNTA('MW LP Schüler I'!B6:B25)</f>
        <v>0</v>
      </c>
      <c r="L27" s="14"/>
      <c r="M27" s="14"/>
    </row>
    <row r="28" spans="1:13" x14ac:dyDescent="0.25">
      <c r="A28" s="10" t="s">
        <v>80</v>
      </c>
      <c r="B28" s="15" t="str">
        <f>HYPERLINK("#'EW LP Jugend'!A1","EW LP Jugend")</f>
        <v>EW LP Jugend</v>
      </c>
      <c r="C28" s="4">
        <f>COUNTA('EW LP Jugend'!B6:B55)</f>
        <v>0</v>
      </c>
      <c r="E28" s="4" t="s">
        <v>82</v>
      </c>
      <c r="F28" s="15" t="str">
        <f>HYPERLINK("#'MW LP Jugend'!A1","MW LP Jugend")</f>
        <v>MW LP Jugend</v>
      </c>
      <c r="G28" s="12">
        <f>COUNTA('MW LP Jugend'!B6:B25)</f>
        <v>0</v>
      </c>
      <c r="L28" s="14"/>
      <c r="M28" s="14"/>
    </row>
    <row r="29" spans="1:13" x14ac:dyDescent="0.25">
      <c r="A29" s="10" t="s">
        <v>80</v>
      </c>
      <c r="B29" s="11" t="str">
        <f>HYPERLINK("#'EW LP Junioren'!A1","EW LP Junioren")</f>
        <v>EW LP Junioren</v>
      </c>
      <c r="C29" s="4">
        <f>COUNTA('EW LP Junioren'!B6:B55)</f>
        <v>0</v>
      </c>
      <c r="E29" s="4" t="s">
        <v>82</v>
      </c>
      <c r="F29" s="11" t="str">
        <f>HYPERLINK("#'MW LP Junioren'!A1","MW LP Junioren")</f>
        <v>MW LP Junioren</v>
      </c>
      <c r="G29" s="12">
        <f>COUNTA('MW LP Junioren'!B6:B25)</f>
        <v>0</v>
      </c>
      <c r="L29" s="14"/>
      <c r="M29" s="14"/>
    </row>
    <row r="30" spans="1:13" ht="15.75" thickBot="1" x14ac:dyDescent="0.3">
      <c r="A30" s="18" t="s">
        <v>81</v>
      </c>
      <c r="B30" s="19" t="s">
        <v>2</v>
      </c>
      <c r="C30" s="19">
        <f>SUM(C27:C29)</f>
        <v>0</v>
      </c>
      <c r="D30" s="20"/>
      <c r="E30" s="19" t="s">
        <v>83</v>
      </c>
      <c r="F30" s="19" t="s">
        <v>2</v>
      </c>
      <c r="G30" s="21">
        <f>SUM(G27:G29)</f>
        <v>0</v>
      </c>
      <c r="L30" s="14"/>
      <c r="M30" s="14"/>
    </row>
    <row r="31" spans="1:13" x14ac:dyDescent="0.25">
      <c r="L31" s="14"/>
      <c r="M31" s="14"/>
    </row>
    <row r="32" spans="1:13" x14ac:dyDescent="0.25">
      <c r="L32" s="14"/>
      <c r="M32" s="14"/>
    </row>
    <row r="33" spans="1:13" x14ac:dyDescent="0.25">
      <c r="L33" s="14"/>
      <c r="M33" s="14"/>
    </row>
    <row r="34" spans="1:13" ht="21.75" thickBot="1" x14ac:dyDescent="0.4">
      <c r="A34" s="24" t="s">
        <v>87</v>
      </c>
      <c r="B34" s="25"/>
      <c r="C34" s="25"/>
      <c r="D34" s="25"/>
      <c r="E34" s="25"/>
      <c r="F34" s="25"/>
      <c r="G34" s="25"/>
      <c r="L34" s="14"/>
      <c r="M34" s="14"/>
    </row>
    <row r="35" spans="1:13" x14ac:dyDescent="0.25">
      <c r="A35" s="7"/>
      <c r="B35" s="8"/>
      <c r="C35" s="8"/>
      <c r="D35" s="8"/>
      <c r="E35" s="8"/>
      <c r="F35" s="8"/>
      <c r="G35" s="9"/>
      <c r="L35" s="14"/>
      <c r="M35" s="14"/>
    </row>
    <row r="36" spans="1:13" x14ac:dyDescent="0.25">
      <c r="A36" s="10" t="s">
        <v>80</v>
      </c>
      <c r="B36" s="1" t="str">
        <f>HYPERLINK("#'EW LiG Schüler II'!A1","EW LiG Schüler II")</f>
        <v>EW LiG Schüler II</v>
      </c>
      <c r="C36" s="4">
        <f>COUNTA('EW LiG Schüler II'!B6:B56)</f>
        <v>0</v>
      </c>
      <c r="E36" s="4" t="s">
        <v>82</v>
      </c>
      <c r="F36" s="1" t="str">
        <f>HYPERLINK("#'MW LiG Schüler II'!A1","MW LiG Schüler II")</f>
        <v>MW LiG Schüler II</v>
      </c>
      <c r="G36" s="12">
        <f>COUNTA('MW LiG Schüler II'!B6:B25)</f>
        <v>0</v>
      </c>
      <c r="L36" s="13"/>
      <c r="M36" s="13"/>
    </row>
    <row r="37" spans="1:13" x14ac:dyDescent="0.25">
      <c r="A37" s="10" t="s">
        <v>80</v>
      </c>
      <c r="B37" s="1" t="str">
        <f>HYPERLINK("#'EW LiG Schüler III frei'!A1","EW LiG Schüler III frei")</f>
        <v>EW LiG Schüler III frei</v>
      </c>
      <c r="C37" s="4">
        <f>COUNTA('EW LiG Schüler III frei'!B6:B57)</f>
        <v>0</v>
      </c>
      <c r="E37" s="4" t="s">
        <v>82</v>
      </c>
      <c r="F37" s="1" t="str">
        <f>HYPERLINK("#'MW LiG Schüler III frei'!A1","MW LiG Schüler III frei")</f>
        <v>MW LiG Schüler III frei</v>
      </c>
      <c r="G37" s="12">
        <f>COUNTA('MW LiP Schüler III frei'!B6:B25)</f>
        <v>0</v>
      </c>
      <c r="L37" s="14"/>
      <c r="M37" s="14"/>
    </row>
    <row r="38" spans="1:13" x14ac:dyDescent="0.25">
      <c r="A38" s="10" t="s">
        <v>80</v>
      </c>
      <c r="B38" s="1" t="str">
        <f>HYPERLINK("#'EW LiG Schüler III Auflage'!A1","EW LiG Schüler III Auflage")</f>
        <v>EW LiG Schüler III Auflage</v>
      </c>
      <c r="C38" s="4">
        <f>COUNTA('EW LiG Schüler III Auflage'!B6:B58)</f>
        <v>0</v>
      </c>
      <c r="E38" s="4" t="s">
        <v>82</v>
      </c>
      <c r="F38" s="1" t="str">
        <f>HYPERLINK("#'MW LiG Schüler III Auflage'!A1","MW LiG Schüler III Auflage")</f>
        <v>MW LiG Schüler III Auflage</v>
      </c>
      <c r="G38" s="12">
        <f>COUNTA('MW LiG Schüler III Auflage'!B6:B25)</f>
        <v>0</v>
      </c>
      <c r="L38" s="14"/>
      <c r="M38" s="14"/>
    </row>
    <row r="39" spans="1:13" x14ac:dyDescent="0.25">
      <c r="A39" s="10" t="s">
        <v>80</v>
      </c>
      <c r="B39" s="1" t="str">
        <f>HYPERLINK("#'EW LiG Schüler IV Auflage'!A1","EW LiG Schüler IV Auflage")</f>
        <v>EW LiG Schüler IV Auflage</v>
      </c>
      <c r="C39" s="4">
        <f>COUNTA('EW LiG Schüler IV Auflage'!B6:B59)</f>
        <v>0</v>
      </c>
      <c r="E39" s="4" t="s">
        <v>82</v>
      </c>
      <c r="F39" s="1" t="str">
        <f>HYPERLINK("#'MW LiG Schüler IV Auflage'!A1","MW LiG Schüler IV Auflage")</f>
        <v>MW LiG Schüler IV Auflage</v>
      </c>
      <c r="G39" s="12">
        <f>COUNTA('MW LiG Schüler IV Auflage'!B6:B26)</f>
        <v>0</v>
      </c>
      <c r="L39" s="14"/>
      <c r="M39" s="14"/>
    </row>
    <row r="40" spans="1:13" x14ac:dyDescent="0.25">
      <c r="A40" s="10" t="s">
        <v>80</v>
      </c>
      <c r="B40" s="1" t="str">
        <f>HYPERLINK("#'EW LiP Schüler II'!A1","EW LiP Schüler II")</f>
        <v>EW LiP Schüler II</v>
      </c>
      <c r="C40" s="4">
        <f>COUNTA('EW LiP Schüler II'!B6:B60)</f>
        <v>0</v>
      </c>
      <c r="E40" s="4" t="s">
        <v>82</v>
      </c>
      <c r="F40" s="1" t="str">
        <f>HYPERLINK("#'MW LiP Schüler II'!A1","MW LiP Schüler II")</f>
        <v>MW LiP Schüler II</v>
      </c>
      <c r="G40" s="12">
        <f>COUNTA('MW LiP Schüler II'!B6:B28)</f>
        <v>0</v>
      </c>
      <c r="L40" s="14"/>
      <c r="M40" s="14"/>
    </row>
    <row r="41" spans="1:13" x14ac:dyDescent="0.25">
      <c r="A41" s="10" t="s">
        <v>80</v>
      </c>
      <c r="B41" s="1" t="str">
        <f>HYPERLINK("#'EW LiP Schüler III frei'!A1","EW LiP Schüler III frei")</f>
        <v>EW LiP Schüler III frei</v>
      </c>
      <c r="C41" s="4">
        <f>COUNTA('EW LiP Schüler III frei'!B6:B62)</f>
        <v>0</v>
      </c>
      <c r="E41" s="4" t="s">
        <v>82</v>
      </c>
      <c r="F41" s="1" t="str">
        <f>HYPERLINK("#'MW LiP Schüler III frei'!A1","MW LiP Schüler III frei")</f>
        <v>MW LiP Schüler III frei</v>
      </c>
      <c r="G41" s="12">
        <f>COUNTA('MW LiP Schüler III frei'!B6:B29)</f>
        <v>0</v>
      </c>
      <c r="L41" s="14"/>
      <c r="M41" s="14"/>
    </row>
    <row r="42" spans="1:13" x14ac:dyDescent="0.25">
      <c r="A42" s="10" t="s">
        <v>80</v>
      </c>
      <c r="B42" s="1" t="str">
        <f>HYPERLINK("#'EW LiP Schüler III Auflage'!A1","EW LiP Schüler III Auflage")</f>
        <v>EW LiP Schüler III Auflage</v>
      </c>
      <c r="C42" s="4">
        <f>COUNTA('EW LiP Schüler III Auflage'!B6:B63)</f>
        <v>0</v>
      </c>
      <c r="E42" s="4" t="s">
        <v>82</v>
      </c>
      <c r="F42" s="1" t="str">
        <f>HYPERLINK("#'MW LiP Schüler III Auflage'!A1","MW LiP Schüler III Auflage")</f>
        <v>MW LiP Schüler III Auflage</v>
      </c>
      <c r="G42" s="12">
        <f>COUNTA('MW LiP Schüler III Auflage'!B6:B30)</f>
        <v>0</v>
      </c>
      <c r="L42" s="14"/>
      <c r="M42" s="14"/>
    </row>
    <row r="43" spans="1:13" x14ac:dyDescent="0.25">
      <c r="A43" s="10" t="s">
        <v>80</v>
      </c>
      <c r="B43" s="1" t="str">
        <f>HYPERLINK("#'EW LiP Schüler IV Auflage'!A1","EW LiP Schüler IV Auflage")</f>
        <v>EW LiP Schüler IV Auflage</v>
      </c>
      <c r="C43" s="4">
        <f>COUNTA('EW LiP Schüler IV Auflage'!B6:B64)</f>
        <v>0</v>
      </c>
      <c r="E43" s="4" t="s">
        <v>82</v>
      </c>
      <c r="F43" s="1" t="str">
        <f>HYPERLINK("#'MW LiP Schüler IV Auflage'!A1","MW LiP Schüler IV Auflage")</f>
        <v>MW LiP Schüler IV Auflage</v>
      </c>
      <c r="G43" s="12">
        <f>COUNTA('MW LiP Schüler IV Auflage'!B6:B31)</f>
        <v>0</v>
      </c>
      <c r="L43" s="14"/>
    </row>
    <row r="44" spans="1:13" ht="15.75" thickBot="1" x14ac:dyDescent="0.3">
      <c r="A44" s="18" t="s">
        <v>81</v>
      </c>
      <c r="B44" s="19" t="s">
        <v>3</v>
      </c>
      <c r="C44" s="19">
        <f>SUM(C36:C43)</f>
        <v>0</v>
      </c>
      <c r="D44" s="20"/>
      <c r="E44" s="19" t="s">
        <v>83</v>
      </c>
      <c r="F44" s="19" t="s">
        <v>3</v>
      </c>
      <c r="G44" s="21">
        <f>SUM(G36:G43)</f>
        <v>0</v>
      </c>
    </row>
    <row r="45" spans="1:13" x14ac:dyDescent="0.25">
      <c r="L45" s="14"/>
      <c r="M45" s="14"/>
    </row>
    <row r="47" spans="1:13" ht="7.5" customHeight="1" x14ac:dyDescent="0.25">
      <c r="A47" s="16"/>
      <c r="B47" s="16"/>
      <c r="C47" s="16"/>
    </row>
    <row r="48" spans="1:13" ht="18.75" x14ac:dyDescent="0.3">
      <c r="A48" s="6" t="s">
        <v>80</v>
      </c>
      <c r="B48" s="6" t="s">
        <v>4</v>
      </c>
      <c r="C48" s="6">
        <f>C21+C30+C44</f>
        <v>0</v>
      </c>
      <c r="D48" s="17"/>
      <c r="E48" s="6" t="s">
        <v>82</v>
      </c>
      <c r="F48" s="6" t="s">
        <v>4</v>
      </c>
      <c r="G48" s="6">
        <f>G21+G30+G44</f>
        <v>0</v>
      </c>
      <c r="H48" s="17"/>
    </row>
  </sheetData>
  <mergeCells count="3">
    <mergeCell ref="B10:E10"/>
    <mergeCell ref="A15:G15"/>
    <mergeCell ref="A12:G13"/>
  </mergeCells>
  <pageMargins left="0.7" right="0.7" top="0.78740157499999996" bottom="0.78740157499999996" header="0.3" footer="0.3"/>
  <pageSetup paperSize="9" orientation="portrait" horizontalDpi="4294967293" verticalDpi="360" r:id="rId1"/>
  <headerFooter alignWithMargins="0"/>
  <ignoredErrors>
    <ignoredError sqref="B38" formula="1"/>
  </ignoredError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3047E03A-29DA-4AF7-8D57-A771F63D73B8}">
            <xm:f>NOT(ISERROR(SEARCH(Gaue!$A$1,B10)))</xm:f>
            <xm:f>Gaue!$A$1</xm:f>
            <x14:dxf>
              <fill>
                <patternFill>
                  <bgColor rgb="FFFFFF0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</border>
            </x14:dxf>
          </x14:cfRule>
          <xm:sqref>B10:E10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xWindow="527" yWindow="365" count="1">
        <x14:dataValidation type="list" allowBlank="1" showInputMessage="1" showErrorMessage="1" promptTitle="Wählt euren Gau aus!" prompt="Wählt euren Gau aus!" xr:uid="{CBF9D068-08D4-4D6D-B24D-F365F2A15CFD}">
          <x14:formula1>
            <xm:f>Gaue!$A$1:$A$20</xm:f>
          </x14:formula1>
          <xm:sqref>B10:E10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9" tint="0.39997558519241921"/>
  </sheetPr>
  <dimension ref="A1:N70"/>
  <sheetViews>
    <sheetView workbookViewId="0">
      <selection activeCell="B10" sqref="B10:E10"/>
    </sheetView>
  </sheetViews>
  <sheetFormatPr baseColWidth="10" defaultColWidth="9" defaultRowHeight="15" x14ac:dyDescent="0.25"/>
  <cols>
    <col min="1" max="1" width="3.28515625" style="4" customWidth="1"/>
    <col min="2" max="2" width="24.7109375" style="4" customWidth="1"/>
    <col min="3" max="4" width="15.7109375" style="4" customWidth="1"/>
    <col min="5" max="5" width="22.7109375" style="4" customWidth="1"/>
    <col min="6" max="9" width="6.7109375" style="4" customWidth="1"/>
    <col min="10" max="10" width="5.85546875" style="4" customWidth="1"/>
    <col min="11" max="11" width="3.28515625" style="4" customWidth="1"/>
    <col min="12" max="13" width="11.42578125" style="4" customWidth="1"/>
    <col min="14" max="14" width="32.42578125" style="4" bestFit="1" customWidth="1"/>
    <col min="15" max="15" width="37.42578125" style="4" customWidth="1"/>
    <col min="16" max="256" width="11.42578125" style="4" customWidth="1"/>
    <col min="257" max="16384" width="9" style="4"/>
  </cols>
  <sheetData>
    <row r="1" spans="1:14" ht="24" x14ac:dyDescent="0.4">
      <c r="A1" s="53" t="str">
        <f>Gaue!I1</f>
        <v>Jugendfernwettkampf 2026</v>
      </c>
      <c r="B1" s="53"/>
      <c r="C1" s="53"/>
      <c r="D1" s="53"/>
      <c r="E1" s="2" t="str">
        <f>Deckblatt!B10</f>
        <v xml:space="preserve"> - - bitte auswählen - -</v>
      </c>
      <c r="F1" s="3"/>
      <c r="G1" s="3"/>
      <c r="H1" s="3"/>
      <c r="I1" s="3"/>
      <c r="J1" s="3"/>
      <c r="K1" s="3"/>
    </row>
    <row r="3" spans="1:14" ht="21" x14ac:dyDescent="0.35">
      <c r="A3" s="3" t="s">
        <v>74</v>
      </c>
      <c r="N3" s="29" t="str">
        <f>HYPERLINK("#'Deckblatt'!A1","⬅ Zurück zum Deckblatt")</f>
        <v>⬅ Zurück zum Deckblatt</v>
      </c>
    </row>
    <row r="5" spans="1:14" x14ac:dyDescent="0.25">
      <c r="A5" s="37" t="s">
        <v>5</v>
      </c>
      <c r="B5" s="33" t="s">
        <v>6</v>
      </c>
      <c r="C5" s="37" t="s">
        <v>7</v>
      </c>
      <c r="D5" s="38" t="s">
        <v>8</v>
      </c>
      <c r="E5" s="33" t="s">
        <v>9</v>
      </c>
      <c r="F5" s="37" t="s">
        <v>10</v>
      </c>
      <c r="G5" s="37" t="s">
        <v>11</v>
      </c>
      <c r="H5" s="37" t="s">
        <v>12</v>
      </c>
      <c r="I5" s="37" t="s">
        <v>13</v>
      </c>
      <c r="J5" s="37" t="s">
        <v>14</v>
      </c>
      <c r="K5" s="37" t="s">
        <v>15</v>
      </c>
    </row>
    <row r="6" spans="1:14" x14ac:dyDescent="0.25">
      <c r="A6" s="34" t="s">
        <v>10</v>
      </c>
      <c r="B6" s="36"/>
      <c r="C6" s="36"/>
      <c r="D6" s="35" t="str">
        <f>$E$1</f>
        <v xml:space="preserve"> - - bitte auswählen - -</v>
      </c>
      <c r="E6" s="36"/>
      <c r="F6" s="39"/>
      <c r="G6" s="39"/>
      <c r="H6" s="39"/>
      <c r="I6" s="32">
        <f t="shared" ref="I6:I55" si="0">SUM(F6:H6)</f>
        <v>0</v>
      </c>
      <c r="J6" s="34" t="s">
        <v>68</v>
      </c>
      <c r="K6" s="34" t="s">
        <v>72</v>
      </c>
    </row>
    <row r="7" spans="1:14" x14ac:dyDescent="0.25">
      <c r="A7" s="34" t="s">
        <v>11</v>
      </c>
      <c r="B7" s="36"/>
      <c r="C7" s="36"/>
      <c r="D7" s="35" t="str">
        <f t="shared" ref="D7:D55" si="1">$E$1</f>
        <v xml:space="preserve"> - - bitte auswählen - -</v>
      </c>
      <c r="E7" s="36"/>
      <c r="F7" s="39"/>
      <c r="G7" s="39"/>
      <c r="H7" s="39"/>
      <c r="I7" s="32">
        <f t="shared" si="0"/>
        <v>0</v>
      </c>
      <c r="J7" s="34" t="s">
        <v>68</v>
      </c>
      <c r="K7" s="34" t="s">
        <v>72</v>
      </c>
    </row>
    <row r="8" spans="1:14" x14ac:dyDescent="0.25">
      <c r="A8" s="34" t="s">
        <v>12</v>
      </c>
      <c r="B8" s="36"/>
      <c r="C8" s="36"/>
      <c r="D8" s="35" t="str">
        <f t="shared" si="1"/>
        <v xml:space="preserve"> - - bitte auswählen - -</v>
      </c>
      <c r="E8" s="36"/>
      <c r="F8" s="39"/>
      <c r="G8" s="39"/>
      <c r="H8" s="39"/>
      <c r="I8" s="32">
        <f t="shared" si="0"/>
        <v>0</v>
      </c>
      <c r="J8" s="34" t="s">
        <v>68</v>
      </c>
      <c r="K8" s="34" t="s">
        <v>72</v>
      </c>
    </row>
    <row r="9" spans="1:14" x14ac:dyDescent="0.25">
      <c r="A9" s="34" t="s">
        <v>18</v>
      </c>
      <c r="B9" s="36"/>
      <c r="C9" s="36"/>
      <c r="D9" s="35" t="str">
        <f t="shared" si="1"/>
        <v xml:space="preserve"> - - bitte auswählen - -</v>
      </c>
      <c r="E9" s="36"/>
      <c r="F9" s="39"/>
      <c r="G9" s="39"/>
      <c r="H9" s="39"/>
      <c r="I9" s="32">
        <f t="shared" si="0"/>
        <v>0</v>
      </c>
      <c r="J9" s="34" t="s">
        <v>68</v>
      </c>
      <c r="K9" s="34" t="s">
        <v>72</v>
      </c>
    </row>
    <row r="10" spans="1:14" x14ac:dyDescent="0.25">
      <c r="A10" s="34" t="s">
        <v>19</v>
      </c>
      <c r="B10" s="36"/>
      <c r="C10" s="36"/>
      <c r="D10" s="35" t="str">
        <f t="shared" si="1"/>
        <v xml:space="preserve"> - - bitte auswählen - -</v>
      </c>
      <c r="E10" s="36"/>
      <c r="F10" s="39"/>
      <c r="G10" s="39"/>
      <c r="H10" s="39"/>
      <c r="I10" s="32">
        <f t="shared" si="0"/>
        <v>0</v>
      </c>
      <c r="J10" s="34" t="s">
        <v>68</v>
      </c>
      <c r="K10" s="34" t="s">
        <v>72</v>
      </c>
    </row>
    <row r="11" spans="1:14" x14ac:dyDescent="0.25">
      <c r="A11" s="34" t="s">
        <v>20</v>
      </c>
      <c r="B11" s="36"/>
      <c r="C11" s="36"/>
      <c r="D11" s="35" t="str">
        <f t="shared" si="1"/>
        <v xml:space="preserve"> - - bitte auswählen - -</v>
      </c>
      <c r="E11" s="36"/>
      <c r="F11" s="39"/>
      <c r="G11" s="39"/>
      <c r="H11" s="39"/>
      <c r="I11" s="32">
        <f t="shared" si="0"/>
        <v>0</v>
      </c>
      <c r="J11" s="34" t="s">
        <v>68</v>
      </c>
      <c r="K11" s="34" t="s">
        <v>72</v>
      </c>
    </row>
    <row r="12" spans="1:14" x14ac:dyDescent="0.25">
      <c r="A12" s="34" t="s">
        <v>21</v>
      </c>
      <c r="B12" s="36"/>
      <c r="C12" s="36"/>
      <c r="D12" s="35" t="str">
        <f t="shared" si="1"/>
        <v xml:space="preserve"> - - bitte auswählen - -</v>
      </c>
      <c r="E12" s="36"/>
      <c r="F12" s="39"/>
      <c r="G12" s="39"/>
      <c r="H12" s="39"/>
      <c r="I12" s="32">
        <f t="shared" si="0"/>
        <v>0</v>
      </c>
      <c r="J12" s="34" t="s">
        <v>68</v>
      </c>
      <c r="K12" s="34" t="s">
        <v>72</v>
      </c>
    </row>
    <row r="13" spans="1:14" x14ac:dyDescent="0.25">
      <c r="A13" s="34" t="s">
        <v>22</v>
      </c>
      <c r="B13" s="36"/>
      <c r="C13" s="36"/>
      <c r="D13" s="35" t="str">
        <f t="shared" si="1"/>
        <v xml:space="preserve"> - - bitte auswählen - -</v>
      </c>
      <c r="E13" s="36"/>
      <c r="F13" s="39"/>
      <c r="G13" s="39"/>
      <c r="H13" s="39"/>
      <c r="I13" s="32">
        <f t="shared" si="0"/>
        <v>0</v>
      </c>
      <c r="J13" s="34" t="s">
        <v>68</v>
      </c>
      <c r="K13" s="34" t="s">
        <v>72</v>
      </c>
    </row>
    <row r="14" spans="1:14" x14ac:dyDescent="0.25">
      <c r="A14" s="34" t="s">
        <v>23</v>
      </c>
      <c r="B14" s="36"/>
      <c r="C14" s="36"/>
      <c r="D14" s="35" t="str">
        <f t="shared" si="1"/>
        <v xml:space="preserve"> - - bitte auswählen - -</v>
      </c>
      <c r="E14" s="36"/>
      <c r="F14" s="39"/>
      <c r="G14" s="39"/>
      <c r="H14" s="39"/>
      <c r="I14" s="32">
        <f t="shared" si="0"/>
        <v>0</v>
      </c>
      <c r="J14" s="34" t="s">
        <v>68</v>
      </c>
      <c r="K14" s="34" t="s">
        <v>72</v>
      </c>
    </row>
    <row r="15" spans="1:14" x14ac:dyDescent="0.25">
      <c r="A15" s="34" t="s">
        <v>24</v>
      </c>
      <c r="B15" s="36"/>
      <c r="C15" s="36"/>
      <c r="D15" s="35" t="str">
        <f t="shared" si="1"/>
        <v xml:space="preserve"> - - bitte auswählen - -</v>
      </c>
      <c r="E15" s="36"/>
      <c r="F15" s="39"/>
      <c r="G15" s="39"/>
      <c r="H15" s="39"/>
      <c r="I15" s="32">
        <f t="shared" si="0"/>
        <v>0</v>
      </c>
      <c r="J15" s="34" t="s">
        <v>68</v>
      </c>
      <c r="K15" s="34" t="s">
        <v>72</v>
      </c>
    </row>
    <row r="16" spans="1:14" x14ac:dyDescent="0.25">
      <c r="A16" s="34" t="s">
        <v>25</v>
      </c>
      <c r="B16" s="36"/>
      <c r="C16" s="36"/>
      <c r="D16" s="35" t="str">
        <f t="shared" si="1"/>
        <v xml:space="preserve"> - - bitte auswählen - -</v>
      </c>
      <c r="E16" s="36"/>
      <c r="F16" s="39"/>
      <c r="G16" s="39"/>
      <c r="H16" s="39"/>
      <c r="I16" s="32">
        <f t="shared" si="0"/>
        <v>0</v>
      </c>
      <c r="J16" s="34" t="s">
        <v>68</v>
      </c>
      <c r="K16" s="34" t="s">
        <v>72</v>
      </c>
    </row>
    <row r="17" spans="1:11" x14ac:dyDescent="0.25">
      <c r="A17" s="34" t="s">
        <v>26</v>
      </c>
      <c r="B17" s="36"/>
      <c r="C17" s="36"/>
      <c r="D17" s="35" t="str">
        <f t="shared" si="1"/>
        <v xml:space="preserve"> - - bitte auswählen - -</v>
      </c>
      <c r="E17" s="36"/>
      <c r="F17" s="39"/>
      <c r="G17" s="39"/>
      <c r="H17" s="39"/>
      <c r="I17" s="32">
        <f t="shared" si="0"/>
        <v>0</v>
      </c>
      <c r="J17" s="34" t="s">
        <v>68</v>
      </c>
      <c r="K17" s="34" t="s">
        <v>72</v>
      </c>
    </row>
    <row r="18" spans="1:11" x14ac:dyDescent="0.25">
      <c r="A18" s="34" t="s">
        <v>27</v>
      </c>
      <c r="B18" s="36"/>
      <c r="C18" s="36"/>
      <c r="D18" s="35" t="str">
        <f t="shared" si="1"/>
        <v xml:space="preserve"> - - bitte auswählen - -</v>
      </c>
      <c r="E18" s="36"/>
      <c r="F18" s="39"/>
      <c r="G18" s="39"/>
      <c r="H18" s="39"/>
      <c r="I18" s="32">
        <f t="shared" si="0"/>
        <v>0</v>
      </c>
      <c r="J18" s="34" t="s">
        <v>68</v>
      </c>
      <c r="K18" s="34" t="s">
        <v>72</v>
      </c>
    </row>
    <row r="19" spans="1:11" x14ac:dyDescent="0.25">
      <c r="A19" s="34" t="s">
        <v>28</v>
      </c>
      <c r="B19" s="36"/>
      <c r="C19" s="36"/>
      <c r="D19" s="35" t="str">
        <f t="shared" si="1"/>
        <v xml:space="preserve"> - - bitte auswählen - -</v>
      </c>
      <c r="E19" s="36"/>
      <c r="F19" s="39"/>
      <c r="G19" s="39"/>
      <c r="H19" s="39"/>
      <c r="I19" s="32">
        <f t="shared" si="0"/>
        <v>0</v>
      </c>
      <c r="J19" s="34" t="s">
        <v>68</v>
      </c>
      <c r="K19" s="34" t="s">
        <v>72</v>
      </c>
    </row>
    <row r="20" spans="1:11" x14ac:dyDescent="0.25">
      <c r="A20" s="34" t="s">
        <v>29</v>
      </c>
      <c r="B20" s="36"/>
      <c r="C20" s="36"/>
      <c r="D20" s="35" t="str">
        <f t="shared" si="1"/>
        <v xml:space="preserve"> - - bitte auswählen - -</v>
      </c>
      <c r="E20" s="36"/>
      <c r="F20" s="39"/>
      <c r="G20" s="39"/>
      <c r="H20" s="39"/>
      <c r="I20" s="32">
        <f t="shared" si="0"/>
        <v>0</v>
      </c>
      <c r="J20" s="34" t="s">
        <v>68</v>
      </c>
      <c r="K20" s="34" t="s">
        <v>72</v>
      </c>
    </row>
    <row r="21" spans="1:11" x14ac:dyDescent="0.25">
      <c r="A21" s="34" t="s">
        <v>30</v>
      </c>
      <c r="B21" s="36"/>
      <c r="C21" s="36"/>
      <c r="D21" s="35" t="str">
        <f t="shared" si="1"/>
        <v xml:space="preserve"> - - bitte auswählen - -</v>
      </c>
      <c r="E21" s="36"/>
      <c r="F21" s="39"/>
      <c r="G21" s="39"/>
      <c r="H21" s="39"/>
      <c r="I21" s="32">
        <f t="shared" si="0"/>
        <v>0</v>
      </c>
      <c r="J21" s="34" t="s">
        <v>68</v>
      </c>
      <c r="K21" s="34" t="s">
        <v>72</v>
      </c>
    </row>
    <row r="22" spans="1:11" x14ac:dyDescent="0.25">
      <c r="A22" s="34" t="s">
        <v>31</v>
      </c>
      <c r="B22" s="36"/>
      <c r="C22" s="36"/>
      <c r="D22" s="35" t="str">
        <f t="shared" si="1"/>
        <v xml:space="preserve"> - - bitte auswählen - -</v>
      </c>
      <c r="E22" s="36"/>
      <c r="F22" s="39"/>
      <c r="G22" s="39"/>
      <c r="H22" s="39"/>
      <c r="I22" s="32">
        <f t="shared" si="0"/>
        <v>0</v>
      </c>
      <c r="J22" s="34" t="s">
        <v>68</v>
      </c>
      <c r="K22" s="34" t="s">
        <v>72</v>
      </c>
    </row>
    <row r="23" spans="1:11" x14ac:dyDescent="0.25">
      <c r="A23" s="34" t="s">
        <v>32</v>
      </c>
      <c r="B23" s="36"/>
      <c r="C23" s="36"/>
      <c r="D23" s="35" t="str">
        <f t="shared" si="1"/>
        <v xml:space="preserve"> - - bitte auswählen - -</v>
      </c>
      <c r="E23" s="36"/>
      <c r="F23" s="39"/>
      <c r="G23" s="39"/>
      <c r="H23" s="39"/>
      <c r="I23" s="32">
        <f t="shared" si="0"/>
        <v>0</v>
      </c>
      <c r="J23" s="34" t="s">
        <v>68</v>
      </c>
      <c r="K23" s="34" t="s">
        <v>72</v>
      </c>
    </row>
    <row r="24" spans="1:11" x14ac:dyDescent="0.25">
      <c r="A24" s="34" t="s">
        <v>33</v>
      </c>
      <c r="B24" s="36"/>
      <c r="C24" s="36"/>
      <c r="D24" s="35" t="str">
        <f t="shared" si="1"/>
        <v xml:space="preserve"> - - bitte auswählen - -</v>
      </c>
      <c r="E24" s="36"/>
      <c r="F24" s="39"/>
      <c r="G24" s="39"/>
      <c r="H24" s="39"/>
      <c r="I24" s="32">
        <f t="shared" si="0"/>
        <v>0</v>
      </c>
      <c r="J24" s="34" t="s">
        <v>68</v>
      </c>
      <c r="K24" s="34" t="s">
        <v>72</v>
      </c>
    </row>
    <row r="25" spans="1:11" x14ac:dyDescent="0.25">
      <c r="A25" s="34" t="s">
        <v>34</v>
      </c>
      <c r="B25" s="36"/>
      <c r="C25" s="36"/>
      <c r="D25" s="35" t="str">
        <f t="shared" si="1"/>
        <v xml:space="preserve"> - - bitte auswählen - -</v>
      </c>
      <c r="E25" s="36"/>
      <c r="F25" s="39"/>
      <c r="G25" s="39"/>
      <c r="H25" s="39"/>
      <c r="I25" s="32">
        <f t="shared" si="0"/>
        <v>0</v>
      </c>
      <c r="J25" s="34" t="s">
        <v>68</v>
      </c>
      <c r="K25" s="34" t="s">
        <v>72</v>
      </c>
    </row>
    <row r="26" spans="1:11" x14ac:dyDescent="0.25">
      <c r="A26" s="34" t="s">
        <v>35</v>
      </c>
      <c r="B26" s="36"/>
      <c r="C26" s="36"/>
      <c r="D26" s="35" t="str">
        <f t="shared" si="1"/>
        <v xml:space="preserve"> - - bitte auswählen - -</v>
      </c>
      <c r="E26" s="36"/>
      <c r="F26" s="39"/>
      <c r="G26" s="39"/>
      <c r="H26" s="39"/>
      <c r="I26" s="32">
        <f t="shared" si="0"/>
        <v>0</v>
      </c>
      <c r="J26" s="34" t="s">
        <v>68</v>
      </c>
      <c r="K26" s="34" t="s">
        <v>72</v>
      </c>
    </row>
    <row r="27" spans="1:11" x14ac:dyDescent="0.25">
      <c r="A27" s="34" t="s">
        <v>36</v>
      </c>
      <c r="B27" s="36"/>
      <c r="C27" s="36"/>
      <c r="D27" s="35" t="str">
        <f t="shared" si="1"/>
        <v xml:space="preserve"> - - bitte auswählen - -</v>
      </c>
      <c r="E27" s="36"/>
      <c r="F27" s="39"/>
      <c r="G27" s="39"/>
      <c r="H27" s="39"/>
      <c r="I27" s="32">
        <f t="shared" si="0"/>
        <v>0</v>
      </c>
      <c r="J27" s="34" t="s">
        <v>68</v>
      </c>
      <c r="K27" s="34" t="s">
        <v>72</v>
      </c>
    </row>
    <row r="28" spans="1:11" x14ac:dyDescent="0.25">
      <c r="A28" s="34" t="s">
        <v>37</v>
      </c>
      <c r="B28" s="36"/>
      <c r="C28" s="36"/>
      <c r="D28" s="35" t="str">
        <f t="shared" si="1"/>
        <v xml:space="preserve"> - - bitte auswählen - -</v>
      </c>
      <c r="E28" s="36"/>
      <c r="F28" s="39"/>
      <c r="G28" s="39"/>
      <c r="H28" s="39"/>
      <c r="I28" s="32">
        <f t="shared" si="0"/>
        <v>0</v>
      </c>
      <c r="J28" s="34" t="s">
        <v>68</v>
      </c>
      <c r="K28" s="34" t="s">
        <v>72</v>
      </c>
    </row>
    <row r="29" spans="1:11" x14ac:dyDescent="0.25">
      <c r="A29" s="34" t="s">
        <v>38</v>
      </c>
      <c r="B29" s="36"/>
      <c r="C29" s="36"/>
      <c r="D29" s="35" t="str">
        <f t="shared" si="1"/>
        <v xml:space="preserve"> - - bitte auswählen - -</v>
      </c>
      <c r="E29" s="36"/>
      <c r="F29" s="39"/>
      <c r="G29" s="39"/>
      <c r="H29" s="39"/>
      <c r="I29" s="32">
        <f t="shared" si="0"/>
        <v>0</v>
      </c>
      <c r="J29" s="34" t="s">
        <v>68</v>
      </c>
      <c r="K29" s="34" t="s">
        <v>72</v>
      </c>
    </row>
    <row r="30" spans="1:11" x14ac:dyDescent="0.25">
      <c r="A30" s="34" t="s">
        <v>39</v>
      </c>
      <c r="B30" s="36"/>
      <c r="C30" s="36"/>
      <c r="D30" s="35" t="str">
        <f t="shared" si="1"/>
        <v xml:space="preserve"> - - bitte auswählen - -</v>
      </c>
      <c r="E30" s="36"/>
      <c r="F30" s="39"/>
      <c r="G30" s="39"/>
      <c r="H30" s="39"/>
      <c r="I30" s="32">
        <f t="shared" si="0"/>
        <v>0</v>
      </c>
      <c r="J30" s="34" t="s">
        <v>68</v>
      </c>
      <c r="K30" s="34" t="s">
        <v>72</v>
      </c>
    </row>
    <row r="31" spans="1:11" x14ac:dyDescent="0.25">
      <c r="A31" s="34" t="s">
        <v>40</v>
      </c>
      <c r="B31" s="36"/>
      <c r="C31" s="36"/>
      <c r="D31" s="35" t="str">
        <f t="shared" si="1"/>
        <v xml:space="preserve"> - - bitte auswählen - -</v>
      </c>
      <c r="E31" s="36"/>
      <c r="F31" s="39"/>
      <c r="G31" s="39"/>
      <c r="H31" s="39"/>
      <c r="I31" s="32">
        <f t="shared" si="0"/>
        <v>0</v>
      </c>
      <c r="J31" s="34" t="s">
        <v>68</v>
      </c>
      <c r="K31" s="34" t="s">
        <v>72</v>
      </c>
    </row>
    <row r="32" spans="1:11" x14ac:dyDescent="0.25">
      <c r="A32" s="34" t="s">
        <v>41</v>
      </c>
      <c r="B32" s="36"/>
      <c r="C32" s="36"/>
      <c r="D32" s="35" t="str">
        <f t="shared" si="1"/>
        <v xml:space="preserve"> - - bitte auswählen - -</v>
      </c>
      <c r="E32" s="36"/>
      <c r="F32" s="39"/>
      <c r="G32" s="39"/>
      <c r="H32" s="39"/>
      <c r="I32" s="32">
        <f t="shared" si="0"/>
        <v>0</v>
      </c>
      <c r="J32" s="34" t="s">
        <v>68</v>
      </c>
      <c r="K32" s="34" t="s">
        <v>72</v>
      </c>
    </row>
    <row r="33" spans="1:11" x14ac:dyDescent="0.25">
      <c r="A33" s="34" t="s">
        <v>42</v>
      </c>
      <c r="B33" s="36"/>
      <c r="C33" s="36"/>
      <c r="D33" s="35" t="str">
        <f t="shared" si="1"/>
        <v xml:space="preserve"> - - bitte auswählen - -</v>
      </c>
      <c r="E33" s="36"/>
      <c r="F33" s="39"/>
      <c r="G33" s="39"/>
      <c r="H33" s="39"/>
      <c r="I33" s="32">
        <f t="shared" si="0"/>
        <v>0</v>
      </c>
      <c r="J33" s="34" t="s">
        <v>68</v>
      </c>
      <c r="K33" s="34" t="s">
        <v>72</v>
      </c>
    </row>
    <row r="34" spans="1:11" x14ac:dyDescent="0.25">
      <c r="A34" s="34" t="s">
        <v>43</v>
      </c>
      <c r="B34" s="36"/>
      <c r="C34" s="36"/>
      <c r="D34" s="35" t="str">
        <f t="shared" si="1"/>
        <v xml:space="preserve"> - - bitte auswählen - -</v>
      </c>
      <c r="E34" s="36"/>
      <c r="F34" s="39"/>
      <c r="G34" s="39"/>
      <c r="H34" s="39"/>
      <c r="I34" s="32">
        <f t="shared" si="0"/>
        <v>0</v>
      </c>
      <c r="J34" s="34" t="s">
        <v>68</v>
      </c>
      <c r="K34" s="34" t="s">
        <v>72</v>
      </c>
    </row>
    <row r="35" spans="1:11" x14ac:dyDescent="0.25">
      <c r="A35" s="34" t="s">
        <v>44</v>
      </c>
      <c r="B35" s="36"/>
      <c r="C35" s="36"/>
      <c r="D35" s="35" t="str">
        <f t="shared" si="1"/>
        <v xml:space="preserve"> - - bitte auswählen - -</v>
      </c>
      <c r="E35" s="36"/>
      <c r="F35" s="39"/>
      <c r="G35" s="39"/>
      <c r="H35" s="39"/>
      <c r="I35" s="32">
        <f t="shared" si="0"/>
        <v>0</v>
      </c>
      <c r="J35" s="34" t="s">
        <v>68</v>
      </c>
      <c r="K35" s="34" t="s">
        <v>72</v>
      </c>
    </row>
    <row r="36" spans="1:11" x14ac:dyDescent="0.25">
      <c r="A36" s="34" t="s">
        <v>45</v>
      </c>
      <c r="B36" s="36"/>
      <c r="C36" s="36"/>
      <c r="D36" s="35" t="str">
        <f t="shared" si="1"/>
        <v xml:space="preserve"> - - bitte auswählen - -</v>
      </c>
      <c r="E36" s="36"/>
      <c r="F36" s="39"/>
      <c r="G36" s="39"/>
      <c r="H36" s="39"/>
      <c r="I36" s="32">
        <f t="shared" si="0"/>
        <v>0</v>
      </c>
      <c r="J36" s="34" t="s">
        <v>68</v>
      </c>
      <c r="K36" s="34" t="s">
        <v>72</v>
      </c>
    </row>
    <row r="37" spans="1:11" x14ac:dyDescent="0.25">
      <c r="A37" s="34" t="s">
        <v>46</v>
      </c>
      <c r="B37" s="36"/>
      <c r="C37" s="36"/>
      <c r="D37" s="35" t="str">
        <f t="shared" si="1"/>
        <v xml:space="preserve"> - - bitte auswählen - -</v>
      </c>
      <c r="E37" s="36"/>
      <c r="F37" s="39"/>
      <c r="G37" s="39"/>
      <c r="H37" s="39"/>
      <c r="I37" s="32">
        <f t="shared" si="0"/>
        <v>0</v>
      </c>
      <c r="J37" s="34" t="s">
        <v>68</v>
      </c>
      <c r="K37" s="34" t="s">
        <v>72</v>
      </c>
    </row>
    <row r="38" spans="1:11" x14ac:dyDescent="0.25">
      <c r="A38" s="34" t="s">
        <v>47</v>
      </c>
      <c r="B38" s="36"/>
      <c r="C38" s="36"/>
      <c r="D38" s="35" t="str">
        <f t="shared" si="1"/>
        <v xml:space="preserve"> - - bitte auswählen - -</v>
      </c>
      <c r="E38" s="36"/>
      <c r="F38" s="39"/>
      <c r="G38" s="39"/>
      <c r="H38" s="39"/>
      <c r="I38" s="32">
        <f t="shared" si="0"/>
        <v>0</v>
      </c>
      <c r="J38" s="34" t="s">
        <v>68</v>
      </c>
      <c r="K38" s="34" t="s">
        <v>72</v>
      </c>
    </row>
    <row r="39" spans="1:11" x14ac:dyDescent="0.25">
      <c r="A39" s="34" t="s">
        <v>48</v>
      </c>
      <c r="B39" s="36"/>
      <c r="C39" s="36"/>
      <c r="D39" s="35" t="str">
        <f t="shared" si="1"/>
        <v xml:space="preserve"> - - bitte auswählen - -</v>
      </c>
      <c r="E39" s="36"/>
      <c r="F39" s="39"/>
      <c r="G39" s="39"/>
      <c r="H39" s="39"/>
      <c r="I39" s="32">
        <f t="shared" si="0"/>
        <v>0</v>
      </c>
      <c r="J39" s="34" t="s">
        <v>68</v>
      </c>
      <c r="K39" s="34" t="s">
        <v>72</v>
      </c>
    </row>
    <row r="40" spans="1:11" x14ac:dyDescent="0.25">
      <c r="A40" s="34" t="s">
        <v>49</v>
      </c>
      <c r="B40" s="36"/>
      <c r="C40" s="36"/>
      <c r="D40" s="35" t="str">
        <f t="shared" si="1"/>
        <v xml:space="preserve"> - - bitte auswählen - -</v>
      </c>
      <c r="E40" s="36"/>
      <c r="F40" s="39"/>
      <c r="G40" s="39"/>
      <c r="H40" s="39"/>
      <c r="I40" s="32">
        <f t="shared" si="0"/>
        <v>0</v>
      </c>
      <c r="J40" s="34" t="s">
        <v>68</v>
      </c>
      <c r="K40" s="34" t="s">
        <v>72</v>
      </c>
    </row>
    <row r="41" spans="1:11" x14ac:dyDescent="0.25">
      <c r="A41" s="34" t="s">
        <v>50</v>
      </c>
      <c r="B41" s="36"/>
      <c r="C41" s="36"/>
      <c r="D41" s="35" t="str">
        <f t="shared" si="1"/>
        <v xml:space="preserve"> - - bitte auswählen - -</v>
      </c>
      <c r="E41" s="36"/>
      <c r="F41" s="39"/>
      <c r="G41" s="39"/>
      <c r="H41" s="39"/>
      <c r="I41" s="32">
        <f t="shared" si="0"/>
        <v>0</v>
      </c>
      <c r="J41" s="34" t="s">
        <v>68</v>
      </c>
      <c r="K41" s="34" t="s">
        <v>72</v>
      </c>
    </row>
    <row r="42" spans="1:11" x14ac:dyDescent="0.25">
      <c r="A42" s="34" t="s">
        <v>51</v>
      </c>
      <c r="B42" s="36"/>
      <c r="C42" s="36"/>
      <c r="D42" s="35" t="str">
        <f t="shared" si="1"/>
        <v xml:space="preserve"> - - bitte auswählen - -</v>
      </c>
      <c r="E42" s="36"/>
      <c r="F42" s="39"/>
      <c r="G42" s="39"/>
      <c r="H42" s="39"/>
      <c r="I42" s="32">
        <f t="shared" si="0"/>
        <v>0</v>
      </c>
      <c r="J42" s="34" t="s">
        <v>68</v>
      </c>
      <c r="K42" s="34" t="s">
        <v>72</v>
      </c>
    </row>
    <row r="43" spans="1:11" x14ac:dyDescent="0.25">
      <c r="A43" s="34" t="s">
        <v>52</v>
      </c>
      <c r="B43" s="36"/>
      <c r="C43" s="36"/>
      <c r="D43" s="35" t="str">
        <f t="shared" si="1"/>
        <v xml:space="preserve"> - - bitte auswählen - -</v>
      </c>
      <c r="E43" s="36"/>
      <c r="F43" s="39"/>
      <c r="G43" s="39"/>
      <c r="H43" s="39"/>
      <c r="I43" s="32">
        <f t="shared" si="0"/>
        <v>0</v>
      </c>
      <c r="J43" s="34" t="s">
        <v>68</v>
      </c>
      <c r="K43" s="34" t="s">
        <v>72</v>
      </c>
    </row>
    <row r="44" spans="1:11" x14ac:dyDescent="0.25">
      <c r="A44" s="34" t="s">
        <v>53</v>
      </c>
      <c r="B44" s="36"/>
      <c r="C44" s="36"/>
      <c r="D44" s="35" t="str">
        <f t="shared" si="1"/>
        <v xml:space="preserve"> - - bitte auswählen - -</v>
      </c>
      <c r="E44" s="36"/>
      <c r="F44" s="39"/>
      <c r="G44" s="39"/>
      <c r="H44" s="39"/>
      <c r="I44" s="32">
        <f t="shared" si="0"/>
        <v>0</v>
      </c>
      <c r="J44" s="34" t="s">
        <v>68</v>
      </c>
      <c r="K44" s="34" t="s">
        <v>72</v>
      </c>
    </row>
    <row r="45" spans="1:11" x14ac:dyDescent="0.25">
      <c r="A45" s="34" t="s">
        <v>54</v>
      </c>
      <c r="B45" s="36"/>
      <c r="C45" s="36"/>
      <c r="D45" s="35" t="str">
        <f t="shared" si="1"/>
        <v xml:space="preserve"> - - bitte auswählen - -</v>
      </c>
      <c r="E45" s="36"/>
      <c r="F45" s="39"/>
      <c r="G45" s="39"/>
      <c r="H45" s="39"/>
      <c r="I45" s="32">
        <f t="shared" si="0"/>
        <v>0</v>
      </c>
      <c r="J45" s="34" t="s">
        <v>68</v>
      </c>
      <c r="K45" s="34" t="s">
        <v>72</v>
      </c>
    </row>
    <row r="46" spans="1:11" x14ac:dyDescent="0.25">
      <c r="A46" s="34" t="s">
        <v>55</v>
      </c>
      <c r="B46" s="36"/>
      <c r="C46" s="36"/>
      <c r="D46" s="35" t="str">
        <f t="shared" si="1"/>
        <v xml:space="preserve"> - - bitte auswählen - -</v>
      </c>
      <c r="E46" s="36"/>
      <c r="F46" s="39"/>
      <c r="G46" s="39"/>
      <c r="H46" s="39"/>
      <c r="I46" s="32">
        <f t="shared" si="0"/>
        <v>0</v>
      </c>
      <c r="J46" s="34" t="s">
        <v>68</v>
      </c>
      <c r="K46" s="34" t="s">
        <v>72</v>
      </c>
    </row>
    <row r="47" spans="1:11" x14ac:dyDescent="0.25">
      <c r="A47" s="34" t="s">
        <v>56</v>
      </c>
      <c r="B47" s="36"/>
      <c r="C47" s="36"/>
      <c r="D47" s="35" t="str">
        <f t="shared" si="1"/>
        <v xml:space="preserve"> - - bitte auswählen - -</v>
      </c>
      <c r="E47" s="36"/>
      <c r="F47" s="39"/>
      <c r="G47" s="39"/>
      <c r="H47" s="39"/>
      <c r="I47" s="32">
        <f t="shared" si="0"/>
        <v>0</v>
      </c>
      <c r="J47" s="34" t="s">
        <v>68</v>
      </c>
      <c r="K47" s="34" t="s">
        <v>72</v>
      </c>
    </row>
    <row r="48" spans="1:11" x14ac:dyDescent="0.25">
      <c r="A48" s="34" t="s">
        <v>57</v>
      </c>
      <c r="B48" s="36"/>
      <c r="C48" s="36"/>
      <c r="D48" s="35" t="str">
        <f t="shared" si="1"/>
        <v xml:space="preserve"> - - bitte auswählen - -</v>
      </c>
      <c r="E48" s="36"/>
      <c r="F48" s="39"/>
      <c r="G48" s="39"/>
      <c r="H48" s="39"/>
      <c r="I48" s="32">
        <f t="shared" si="0"/>
        <v>0</v>
      </c>
      <c r="J48" s="34" t="s">
        <v>68</v>
      </c>
      <c r="K48" s="34" t="s">
        <v>72</v>
      </c>
    </row>
    <row r="49" spans="1:11" x14ac:dyDescent="0.25">
      <c r="A49" s="34" t="s">
        <v>58</v>
      </c>
      <c r="B49" s="36"/>
      <c r="C49" s="36"/>
      <c r="D49" s="35" t="str">
        <f t="shared" si="1"/>
        <v xml:space="preserve"> - - bitte auswählen - -</v>
      </c>
      <c r="E49" s="36"/>
      <c r="F49" s="39"/>
      <c r="G49" s="39"/>
      <c r="H49" s="39"/>
      <c r="I49" s="32">
        <f t="shared" si="0"/>
        <v>0</v>
      </c>
      <c r="J49" s="34" t="s">
        <v>68</v>
      </c>
      <c r="K49" s="34" t="s">
        <v>72</v>
      </c>
    </row>
    <row r="50" spans="1:11" x14ac:dyDescent="0.25">
      <c r="A50" s="34" t="s">
        <v>59</v>
      </c>
      <c r="B50" s="36"/>
      <c r="C50" s="36"/>
      <c r="D50" s="35" t="str">
        <f t="shared" si="1"/>
        <v xml:space="preserve"> - - bitte auswählen - -</v>
      </c>
      <c r="E50" s="36"/>
      <c r="F50" s="39"/>
      <c r="G50" s="39"/>
      <c r="H50" s="39"/>
      <c r="I50" s="32">
        <f t="shared" si="0"/>
        <v>0</v>
      </c>
      <c r="J50" s="34" t="s">
        <v>68</v>
      </c>
      <c r="K50" s="34" t="s">
        <v>72</v>
      </c>
    </row>
    <row r="51" spans="1:11" x14ac:dyDescent="0.25">
      <c r="A51" s="34" t="s">
        <v>60</v>
      </c>
      <c r="B51" s="36"/>
      <c r="C51" s="36"/>
      <c r="D51" s="35" t="str">
        <f t="shared" si="1"/>
        <v xml:space="preserve"> - - bitte auswählen - -</v>
      </c>
      <c r="E51" s="36"/>
      <c r="F51" s="39"/>
      <c r="G51" s="39"/>
      <c r="H51" s="39"/>
      <c r="I51" s="32">
        <f t="shared" si="0"/>
        <v>0</v>
      </c>
      <c r="J51" s="34" t="s">
        <v>68</v>
      </c>
      <c r="K51" s="34" t="s">
        <v>72</v>
      </c>
    </row>
    <row r="52" spans="1:11" x14ac:dyDescent="0.25">
      <c r="A52" s="34" t="s">
        <v>61</v>
      </c>
      <c r="B52" s="36"/>
      <c r="C52" s="36"/>
      <c r="D52" s="35" t="str">
        <f t="shared" si="1"/>
        <v xml:space="preserve"> - - bitte auswählen - -</v>
      </c>
      <c r="E52" s="36"/>
      <c r="F52" s="39"/>
      <c r="G52" s="39"/>
      <c r="H52" s="39"/>
      <c r="I52" s="32">
        <f t="shared" si="0"/>
        <v>0</v>
      </c>
      <c r="J52" s="34" t="s">
        <v>68</v>
      </c>
      <c r="K52" s="34" t="s">
        <v>72</v>
      </c>
    </row>
    <row r="53" spans="1:11" x14ac:dyDescent="0.25">
      <c r="A53" s="34" t="s">
        <v>62</v>
      </c>
      <c r="B53" s="36"/>
      <c r="C53" s="36"/>
      <c r="D53" s="35" t="str">
        <f t="shared" si="1"/>
        <v xml:space="preserve"> - - bitte auswählen - -</v>
      </c>
      <c r="E53" s="36"/>
      <c r="F53" s="39"/>
      <c r="G53" s="39"/>
      <c r="H53" s="39"/>
      <c r="I53" s="32">
        <f t="shared" si="0"/>
        <v>0</v>
      </c>
      <c r="J53" s="34" t="s">
        <v>68</v>
      </c>
      <c r="K53" s="34" t="s">
        <v>72</v>
      </c>
    </row>
    <row r="54" spans="1:11" x14ac:dyDescent="0.25">
      <c r="A54" s="34" t="s">
        <v>63</v>
      </c>
      <c r="B54" s="36"/>
      <c r="C54" s="36"/>
      <c r="D54" s="35" t="str">
        <f t="shared" si="1"/>
        <v xml:space="preserve"> - - bitte auswählen - -</v>
      </c>
      <c r="E54" s="36"/>
      <c r="F54" s="39"/>
      <c r="G54" s="39"/>
      <c r="H54" s="39"/>
      <c r="I54" s="32">
        <f t="shared" si="0"/>
        <v>0</v>
      </c>
      <c r="J54" s="34" t="s">
        <v>68</v>
      </c>
      <c r="K54" s="34" t="s">
        <v>72</v>
      </c>
    </row>
    <row r="55" spans="1:11" x14ac:dyDescent="0.25">
      <c r="A55" s="34" t="s">
        <v>64</v>
      </c>
      <c r="B55" s="36"/>
      <c r="C55" s="36"/>
      <c r="D55" s="35" t="str">
        <f t="shared" si="1"/>
        <v xml:space="preserve"> - - bitte auswählen - -</v>
      </c>
      <c r="E55" s="36"/>
      <c r="F55" s="39"/>
      <c r="G55" s="39"/>
      <c r="H55" s="39"/>
      <c r="I55" s="32">
        <f t="shared" si="0"/>
        <v>0</v>
      </c>
      <c r="J55" s="34" t="s">
        <v>68</v>
      </c>
      <c r="K55" s="34" t="s">
        <v>72</v>
      </c>
    </row>
    <row r="57" spans="1:11" x14ac:dyDescent="0.25">
      <c r="B57" s="30"/>
    </row>
    <row r="65" s="4" customFormat="1" x14ac:dyDescent="0.25"/>
    <row r="66" s="4" customFormat="1" x14ac:dyDescent="0.25"/>
    <row r="67" s="4" customFormat="1" x14ac:dyDescent="0.25"/>
    <row r="68" s="4" customFormat="1" x14ac:dyDescent="0.25"/>
    <row r="69" s="4" customFormat="1" x14ac:dyDescent="0.25"/>
    <row r="70" s="4" customFormat="1" x14ac:dyDescent="0.25"/>
  </sheetData>
  <mergeCells count="1">
    <mergeCell ref="A1:D1"/>
  </mergeCells>
  <dataValidations count="1">
    <dataValidation type="whole" allowBlank="1" showInputMessage="1" showErrorMessage="1" sqref="F6:H55" xr:uid="{D13337FA-8F15-4E3D-8DD5-0D5CB1EFB2FD}">
      <formula1>0</formula1>
      <formula2>400</formula2>
    </dataValidation>
  </dataValidations>
  <pageMargins left="0.7" right="0.7" top="0.78740157499999996" bottom="0.78740157499999996" header="0.3" footer="0.3"/>
  <pageSetup paperSize="9" orientation="landscape" horizontalDpi="4294967293" verticalDpi="12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1759A5-9F26-4777-BBF0-F26F120FC423}">
          <x14:formula1>
            <xm:f>_xlfn.ANCHORARRAY(Hilfsliste!$A$2)</xm:f>
          </x14:formula1>
          <xm:sqref>E6:E55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9" tint="0.39997558519241921"/>
  </sheetPr>
  <dimension ref="A1:O70"/>
  <sheetViews>
    <sheetView workbookViewId="0">
      <selection activeCell="B10" sqref="B10:E10"/>
    </sheetView>
  </sheetViews>
  <sheetFormatPr baseColWidth="10" defaultColWidth="9" defaultRowHeight="15" x14ac:dyDescent="0.25"/>
  <cols>
    <col min="1" max="1" width="3.28515625" style="4" customWidth="1"/>
    <col min="2" max="2" width="24.7109375" style="4" customWidth="1"/>
    <col min="3" max="3" width="16.140625" style="4" customWidth="1"/>
    <col min="4" max="4" width="24.7109375" style="4" customWidth="1"/>
    <col min="5" max="5" width="15.7109375" style="4" customWidth="1"/>
    <col min="6" max="6" width="22.7109375" style="4" customWidth="1"/>
    <col min="7" max="7" width="3.85546875" style="4" bestFit="1" customWidth="1"/>
    <col min="8" max="9" width="6.7109375" style="4" customWidth="1"/>
    <col min="10" max="10" width="5.85546875" style="4" customWidth="1"/>
    <col min="11" max="11" width="3.28515625" style="4" customWidth="1"/>
    <col min="12" max="12" width="14.42578125" style="4" customWidth="1"/>
    <col min="13" max="14" width="11.42578125" style="4" customWidth="1"/>
    <col min="15" max="15" width="37.42578125" style="4" customWidth="1"/>
    <col min="16" max="257" width="11.42578125" style="4" customWidth="1"/>
    <col min="258" max="16384" width="9" style="4"/>
  </cols>
  <sheetData>
    <row r="1" spans="1:15" ht="24" x14ac:dyDescent="0.4">
      <c r="A1" s="53" t="str">
        <f>Gaue!I1</f>
        <v>Jugendfernwettkampf 2026</v>
      </c>
      <c r="B1" s="53"/>
      <c r="C1" s="53"/>
      <c r="D1" s="53"/>
      <c r="E1" s="53"/>
      <c r="F1" s="3" t="str">
        <f>Deckblatt!B10</f>
        <v xml:space="preserve"> - - bitte auswählen - -</v>
      </c>
      <c r="G1" s="3"/>
      <c r="H1" s="3"/>
      <c r="I1" s="3"/>
      <c r="J1" s="3"/>
      <c r="K1" s="3"/>
      <c r="L1" s="3"/>
    </row>
    <row r="3" spans="1:15" ht="21" x14ac:dyDescent="0.35">
      <c r="A3" s="3" t="s">
        <v>790</v>
      </c>
      <c r="O3" s="29" t="str">
        <f>HYPERLINK("#'Deckblatt'!A1","⬅ Zurück zum Deckblatt")</f>
        <v>⬅ Zurück zum Deckblatt</v>
      </c>
    </row>
    <row r="5" spans="1:15" x14ac:dyDescent="0.25">
      <c r="A5" s="31" t="s">
        <v>5</v>
      </c>
      <c r="B5" s="31" t="s">
        <v>9</v>
      </c>
      <c r="C5" s="31" t="s">
        <v>812</v>
      </c>
      <c r="D5" s="31" t="s">
        <v>8</v>
      </c>
      <c r="E5" s="32" t="s">
        <v>13</v>
      </c>
      <c r="F5" s="33" t="s">
        <v>14</v>
      </c>
      <c r="G5" s="33" t="s">
        <v>15</v>
      </c>
    </row>
    <row r="6" spans="1:15" x14ac:dyDescent="0.25">
      <c r="A6" s="34" t="s">
        <v>10</v>
      </c>
      <c r="B6" s="34"/>
      <c r="C6" s="35"/>
      <c r="D6" s="34" t="str">
        <f>$F$1</f>
        <v xml:space="preserve"> - - bitte auswählen - -</v>
      </c>
      <c r="E6" s="32"/>
      <c r="F6" s="36" t="s">
        <v>16</v>
      </c>
      <c r="G6" s="36" t="s">
        <v>72</v>
      </c>
    </row>
    <row r="7" spans="1:15" x14ac:dyDescent="0.25">
      <c r="A7" s="34" t="s">
        <v>11</v>
      </c>
      <c r="B7" s="36"/>
      <c r="C7" s="35"/>
      <c r="D7" s="34" t="str">
        <f t="shared" ref="D7:D25" si="0">$F$1</f>
        <v xml:space="preserve"> - - bitte auswählen - -</v>
      </c>
      <c r="E7" s="32"/>
      <c r="F7" s="36" t="s">
        <v>16</v>
      </c>
      <c r="G7" s="36" t="s">
        <v>72</v>
      </c>
    </row>
    <row r="8" spans="1:15" x14ac:dyDescent="0.25">
      <c r="A8" s="34" t="s">
        <v>12</v>
      </c>
      <c r="B8" s="36"/>
      <c r="C8" s="35"/>
      <c r="D8" s="34" t="str">
        <f t="shared" si="0"/>
        <v xml:space="preserve"> - - bitte auswählen - -</v>
      </c>
      <c r="E8" s="32"/>
      <c r="F8" s="36" t="s">
        <v>16</v>
      </c>
      <c r="G8" s="36" t="s">
        <v>72</v>
      </c>
    </row>
    <row r="9" spans="1:15" x14ac:dyDescent="0.25">
      <c r="A9" s="34" t="s">
        <v>18</v>
      </c>
      <c r="B9" s="34"/>
      <c r="C9" s="35"/>
      <c r="D9" s="34" t="str">
        <f t="shared" si="0"/>
        <v xml:space="preserve"> - - bitte auswählen - -</v>
      </c>
      <c r="E9" s="32"/>
      <c r="F9" s="36" t="s">
        <v>16</v>
      </c>
      <c r="G9" s="36" t="s">
        <v>72</v>
      </c>
    </row>
    <row r="10" spans="1:15" x14ac:dyDescent="0.25">
      <c r="A10" s="34" t="s">
        <v>19</v>
      </c>
      <c r="B10" s="34"/>
      <c r="C10" s="35"/>
      <c r="D10" s="34" t="str">
        <f t="shared" si="0"/>
        <v xml:space="preserve"> - - bitte auswählen - -</v>
      </c>
      <c r="E10" s="32"/>
      <c r="F10" s="36" t="s">
        <v>16</v>
      </c>
      <c r="G10" s="36" t="s">
        <v>72</v>
      </c>
    </row>
    <row r="11" spans="1:15" x14ac:dyDescent="0.25">
      <c r="A11" s="34" t="s">
        <v>20</v>
      </c>
      <c r="B11" s="36"/>
      <c r="C11" s="35"/>
      <c r="D11" s="34" t="str">
        <f t="shared" si="0"/>
        <v xml:space="preserve"> - - bitte auswählen - -</v>
      </c>
      <c r="E11" s="32"/>
      <c r="F11" s="36" t="s">
        <v>16</v>
      </c>
      <c r="G11" s="36" t="s">
        <v>72</v>
      </c>
    </row>
    <row r="12" spans="1:15" x14ac:dyDescent="0.25">
      <c r="A12" s="34" t="s">
        <v>21</v>
      </c>
      <c r="B12" s="36"/>
      <c r="C12" s="35"/>
      <c r="D12" s="34" t="str">
        <f t="shared" si="0"/>
        <v xml:space="preserve"> - - bitte auswählen - -</v>
      </c>
      <c r="E12" s="32"/>
      <c r="F12" s="36" t="s">
        <v>16</v>
      </c>
      <c r="G12" s="36" t="s">
        <v>72</v>
      </c>
    </row>
    <row r="13" spans="1:15" x14ac:dyDescent="0.25">
      <c r="A13" s="34" t="s">
        <v>22</v>
      </c>
      <c r="B13" s="36"/>
      <c r="C13" s="35"/>
      <c r="D13" s="34" t="str">
        <f t="shared" si="0"/>
        <v xml:space="preserve"> - - bitte auswählen - -</v>
      </c>
      <c r="E13" s="32"/>
      <c r="F13" s="36" t="s">
        <v>16</v>
      </c>
      <c r="G13" s="36" t="s">
        <v>72</v>
      </c>
    </row>
    <row r="14" spans="1:15" x14ac:dyDescent="0.25">
      <c r="A14" s="34" t="s">
        <v>23</v>
      </c>
      <c r="B14" s="34"/>
      <c r="C14" s="35"/>
      <c r="D14" s="34" t="str">
        <f t="shared" si="0"/>
        <v xml:space="preserve"> - - bitte auswählen - -</v>
      </c>
      <c r="E14" s="32"/>
      <c r="F14" s="36" t="s">
        <v>16</v>
      </c>
      <c r="G14" s="36" t="s">
        <v>72</v>
      </c>
    </row>
    <row r="15" spans="1:15" x14ac:dyDescent="0.25">
      <c r="A15" s="34" t="s">
        <v>24</v>
      </c>
      <c r="B15" s="36"/>
      <c r="C15" s="35"/>
      <c r="D15" s="34" t="str">
        <f t="shared" si="0"/>
        <v xml:space="preserve"> - - bitte auswählen - -</v>
      </c>
      <c r="E15" s="32"/>
      <c r="F15" s="36" t="s">
        <v>16</v>
      </c>
      <c r="G15" s="36" t="s">
        <v>72</v>
      </c>
    </row>
    <row r="16" spans="1:15" x14ac:dyDescent="0.25">
      <c r="A16" s="34" t="s">
        <v>25</v>
      </c>
      <c r="B16" s="34"/>
      <c r="C16" s="35"/>
      <c r="D16" s="34" t="str">
        <f t="shared" si="0"/>
        <v xml:space="preserve"> - - bitte auswählen - -</v>
      </c>
      <c r="E16" s="32"/>
      <c r="F16" s="36" t="s">
        <v>16</v>
      </c>
      <c r="G16" s="36" t="s">
        <v>72</v>
      </c>
    </row>
    <row r="17" spans="1:7" x14ac:dyDescent="0.25">
      <c r="A17" s="34" t="s">
        <v>26</v>
      </c>
      <c r="B17" s="36"/>
      <c r="C17" s="35"/>
      <c r="D17" s="34" t="str">
        <f t="shared" si="0"/>
        <v xml:space="preserve"> - - bitte auswählen - -</v>
      </c>
      <c r="E17" s="32"/>
      <c r="F17" s="36" t="s">
        <v>16</v>
      </c>
      <c r="G17" s="36" t="s">
        <v>72</v>
      </c>
    </row>
    <row r="18" spans="1:7" x14ac:dyDescent="0.25">
      <c r="A18" s="34" t="s">
        <v>27</v>
      </c>
      <c r="B18" s="34"/>
      <c r="C18" s="35"/>
      <c r="D18" s="34" t="str">
        <f t="shared" si="0"/>
        <v xml:space="preserve"> - - bitte auswählen - -</v>
      </c>
      <c r="E18" s="32"/>
      <c r="F18" s="36" t="s">
        <v>16</v>
      </c>
      <c r="G18" s="36" t="s">
        <v>72</v>
      </c>
    </row>
    <row r="19" spans="1:7" x14ac:dyDescent="0.25">
      <c r="A19" s="34" t="s">
        <v>28</v>
      </c>
      <c r="B19" s="36"/>
      <c r="C19" s="35"/>
      <c r="D19" s="34" t="str">
        <f t="shared" si="0"/>
        <v xml:space="preserve"> - - bitte auswählen - -</v>
      </c>
      <c r="E19" s="32"/>
      <c r="F19" s="36" t="s">
        <v>16</v>
      </c>
      <c r="G19" s="36" t="s">
        <v>72</v>
      </c>
    </row>
    <row r="20" spans="1:7" x14ac:dyDescent="0.25">
      <c r="A20" s="34" t="s">
        <v>29</v>
      </c>
      <c r="B20" s="34"/>
      <c r="C20" s="35"/>
      <c r="D20" s="34" t="str">
        <f t="shared" si="0"/>
        <v xml:space="preserve"> - - bitte auswählen - -</v>
      </c>
      <c r="E20" s="32"/>
      <c r="F20" s="36" t="s">
        <v>16</v>
      </c>
      <c r="G20" s="36" t="s">
        <v>72</v>
      </c>
    </row>
    <row r="21" spans="1:7" x14ac:dyDescent="0.25">
      <c r="A21" s="34" t="s">
        <v>30</v>
      </c>
      <c r="B21" s="36"/>
      <c r="C21" s="35"/>
      <c r="D21" s="34" t="str">
        <f t="shared" si="0"/>
        <v xml:space="preserve"> - - bitte auswählen - -</v>
      </c>
      <c r="E21" s="32"/>
      <c r="F21" s="36" t="s">
        <v>16</v>
      </c>
      <c r="G21" s="36" t="s">
        <v>72</v>
      </c>
    </row>
    <row r="22" spans="1:7" x14ac:dyDescent="0.25">
      <c r="A22" s="34" t="s">
        <v>31</v>
      </c>
      <c r="B22" s="34"/>
      <c r="C22" s="35"/>
      <c r="D22" s="34" t="str">
        <f t="shared" si="0"/>
        <v xml:space="preserve"> - - bitte auswählen - -</v>
      </c>
      <c r="E22" s="32"/>
      <c r="F22" s="36" t="s">
        <v>16</v>
      </c>
      <c r="G22" s="36" t="s">
        <v>72</v>
      </c>
    </row>
    <row r="23" spans="1:7" x14ac:dyDescent="0.25">
      <c r="A23" s="34" t="s">
        <v>32</v>
      </c>
      <c r="B23" s="36"/>
      <c r="C23" s="35"/>
      <c r="D23" s="34" t="str">
        <f t="shared" si="0"/>
        <v xml:space="preserve"> - - bitte auswählen - -</v>
      </c>
      <c r="E23" s="32"/>
      <c r="F23" s="36" t="s">
        <v>16</v>
      </c>
      <c r="G23" s="36" t="s">
        <v>72</v>
      </c>
    </row>
    <row r="24" spans="1:7" x14ac:dyDescent="0.25">
      <c r="A24" s="34" t="s">
        <v>33</v>
      </c>
      <c r="B24" s="34"/>
      <c r="C24" s="35"/>
      <c r="D24" s="34" t="str">
        <f t="shared" si="0"/>
        <v xml:space="preserve"> - - bitte auswählen - -</v>
      </c>
      <c r="E24" s="32"/>
      <c r="F24" s="36" t="s">
        <v>16</v>
      </c>
      <c r="G24" s="36" t="s">
        <v>72</v>
      </c>
    </row>
    <row r="25" spans="1:7" x14ac:dyDescent="0.25">
      <c r="A25" s="34" t="s">
        <v>34</v>
      </c>
      <c r="B25" s="36"/>
      <c r="C25" s="35"/>
      <c r="D25" s="34" t="str">
        <f t="shared" si="0"/>
        <v xml:space="preserve"> - - bitte auswählen - -</v>
      </c>
      <c r="E25" s="32"/>
      <c r="F25" s="36" t="s">
        <v>16</v>
      </c>
      <c r="G25" s="36" t="s">
        <v>72</v>
      </c>
    </row>
    <row r="27" spans="1:7" x14ac:dyDescent="0.25">
      <c r="B27" s="30"/>
    </row>
    <row r="33" s="4" customFormat="1" x14ac:dyDescent="0.25"/>
    <row r="34" s="4" customFormat="1" x14ac:dyDescent="0.25"/>
    <row r="35" s="4" customFormat="1" x14ac:dyDescent="0.25"/>
    <row r="36" s="4" customFormat="1" x14ac:dyDescent="0.25"/>
    <row r="37" s="4" customFormat="1" x14ac:dyDescent="0.25"/>
    <row r="38" s="4" customFormat="1" x14ac:dyDescent="0.25"/>
    <row r="39" s="4" customFormat="1" x14ac:dyDescent="0.25"/>
    <row r="40" s="4" customFormat="1" x14ac:dyDescent="0.25"/>
    <row r="41" s="4" customFormat="1" x14ac:dyDescent="0.25"/>
    <row r="42" s="4" customFormat="1" x14ac:dyDescent="0.25"/>
    <row r="43" s="4" customFormat="1" x14ac:dyDescent="0.25"/>
    <row r="44" s="4" customFormat="1" x14ac:dyDescent="0.25"/>
    <row r="45" s="4" customFormat="1" x14ac:dyDescent="0.25"/>
    <row r="46" s="4" customFormat="1" x14ac:dyDescent="0.25"/>
    <row r="47" s="4" customFormat="1" x14ac:dyDescent="0.25"/>
    <row r="48" s="4" customFormat="1" x14ac:dyDescent="0.25"/>
    <row r="49" s="4" customFormat="1" x14ac:dyDescent="0.25"/>
    <row r="50" s="4" customFormat="1" x14ac:dyDescent="0.25"/>
    <row r="51" s="4" customFormat="1" x14ac:dyDescent="0.25"/>
    <row r="52" s="4" customFormat="1" x14ac:dyDescent="0.25"/>
    <row r="53" s="4" customFormat="1" x14ac:dyDescent="0.25"/>
    <row r="54" s="4" customFormat="1" x14ac:dyDescent="0.25"/>
    <row r="55" s="4" customFormat="1" x14ac:dyDescent="0.25"/>
    <row r="56" s="4" customFormat="1" x14ac:dyDescent="0.25"/>
    <row r="57" s="4" customFormat="1" x14ac:dyDescent="0.25"/>
    <row r="58" s="4" customFormat="1" x14ac:dyDescent="0.25"/>
    <row r="59" s="4" customFormat="1" x14ac:dyDescent="0.25"/>
    <row r="60" s="4" customFormat="1" x14ac:dyDescent="0.25"/>
    <row r="61" s="4" customFormat="1" x14ac:dyDescent="0.25"/>
    <row r="62" s="4" customFormat="1" x14ac:dyDescent="0.25"/>
    <row r="63" s="4" customFormat="1" x14ac:dyDescent="0.25"/>
    <row r="64" s="4" customFormat="1" x14ac:dyDescent="0.25"/>
    <row r="65" s="4" customFormat="1" x14ac:dyDescent="0.25"/>
    <row r="66" s="4" customFormat="1" x14ac:dyDescent="0.25"/>
    <row r="67" s="4" customFormat="1" x14ac:dyDescent="0.25"/>
    <row r="68" s="4" customFormat="1" x14ac:dyDescent="0.25"/>
    <row r="69" s="4" customFormat="1" x14ac:dyDescent="0.25"/>
    <row r="70" s="4" customFormat="1" x14ac:dyDescent="0.25"/>
  </sheetData>
  <mergeCells count="1">
    <mergeCell ref="A1:E1"/>
  </mergeCells>
  <dataValidations count="1">
    <dataValidation type="whole" allowBlank="1" showInputMessage="1" showErrorMessage="1" sqref="E6:E25" xr:uid="{3758815D-F0B7-42AB-BDD6-63BB61B06F07}">
      <formula1>0</formula1>
      <formula2>1800</formula2>
    </dataValidation>
  </dataValidations>
  <pageMargins left="0.7" right="0.7" top="0.78740157499999996" bottom="0.78740157499999996" header="0.3" footer="0.3"/>
  <pageSetup paperSize="9" orientation="landscape" horizontalDpi="4294967293" verticalDpi="12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B453843-CD48-4DEA-A593-7CA83F683D43}">
          <x14:formula1>
            <xm:f>_xlfn.ANCHORARRAY(Hilfsliste!$A$2)</xm:f>
          </x14:formula1>
          <xm:sqref>B6:B25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9" tint="0.39997558519241921"/>
  </sheetPr>
  <dimension ref="A1:O70"/>
  <sheetViews>
    <sheetView workbookViewId="0">
      <selection activeCell="B10" sqref="B10:E10"/>
    </sheetView>
  </sheetViews>
  <sheetFormatPr baseColWidth="10" defaultColWidth="9" defaultRowHeight="15" x14ac:dyDescent="0.25"/>
  <cols>
    <col min="1" max="1" width="3.28515625" style="4" customWidth="1"/>
    <col min="2" max="2" width="24.7109375" style="4" customWidth="1"/>
    <col min="3" max="3" width="16.140625" style="4" customWidth="1"/>
    <col min="4" max="4" width="24.7109375" style="4" customWidth="1"/>
    <col min="5" max="5" width="15.7109375" style="4" customWidth="1"/>
    <col min="6" max="6" width="22.7109375" style="4" customWidth="1"/>
    <col min="7" max="7" width="3.85546875" style="4" bestFit="1" customWidth="1"/>
    <col min="8" max="10" width="6.7109375" style="4" customWidth="1"/>
    <col min="11" max="11" width="5.85546875" style="4" customWidth="1"/>
    <col min="12" max="12" width="3.28515625" style="4" customWidth="1"/>
    <col min="13" max="13" width="14.42578125" style="4" customWidth="1"/>
    <col min="14" max="14" width="11.42578125" style="4" customWidth="1"/>
    <col min="15" max="15" width="37.42578125" style="4" customWidth="1"/>
    <col min="16" max="257" width="11.42578125" style="4" customWidth="1"/>
    <col min="258" max="16384" width="9" style="4"/>
  </cols>
  <sheetData>
    <row r="1" spans="1:15" ht="24" x14ac:dyDescent="0.4">
      <c r="A1" s="53" t="str">
        <f>Gaue!I1</f>
        <v>Jugendfernwettkampf 2026</v>
      </c>
      <c r="B1" s="53"/>
      <c r="C1" s="53"/>
      <c r="D1" s="53"/>
      <c r="E1" s="53"/>
      <c r="F1" s="3" t="str">
        <f>Deckblatt!B10</f>
        <v xml:space="preserve"> - - bitte auswählen - -</v>
      </c>
      <c r="G1" s="3"/>
      <c r="H1" s="3"/>
      <c r="I1" s="3"/>
      <c r="J1" s="3"/>
      <c r="K1" s="3"/>
      <c r="L1" s="3"/>
      <c r="M1" s="3"/>
    </row>
    <row r="3" spans="1:15" ht="21" x14ac:dyDescent="0.35">
      <c r="A3" s="3" t="s">
        <v>75</v>
      </c>
      <c r="O3" s="29" t="str">
        <f>HYPERLINK("#'Deckblatt'!A1","⬅ Zurück zum Deckblatt")</f>
        <v>⬅ Zurück zum Deckblatt</v>
      </c>
    </row>
    <row r="4" spans="1:15" x14ac:dyDescent="0.25">
      <c r="A4" s="16"/>
      <c r="O4" s="40"/>
    </row>
    <row r="5" spans="1:15" x14ac:dyDescent="0.25">
      <c r="A5" s="31" t="s">
        <v>5</v>
      </c>
      <c r="B5" s="31" t="s">
        <v>9</v>
      </c>
      <c r="C5" s="31" t="s">
        <v>812</v>
      </c>
      <c r="D5" s="31" t="s">
        <v>8</v>
      </c>
      <c r="E5" s="32" t="s">
        <v>13</v>
      </c>
      <c r="F5" s="33" t="s">
        <v>14</v>
      </c>
      <c r="G5" s="33" t="s">
        <v>15</v>
      </c>
    </row>
    <row r="6" spans="1:15" x14ac:dyDescent="0.25">
      <c r="A6" s="34" t="s">
        <v>10</v>
      </c>
      <c r="B6" s="34"/>
      <c r="C6" s="35"/>
      <c r="D6" s="34" t="str">
        <f>$F$1</f>
        <v xml:space="preserve"> - - bitte auswählen - -</v>
      </c>
      <c r="E6" s="32"/>
      <c r="F6" s="36" t="s">
        <v>66</v>
      </c>
      <c r="G6" s="36" t="s">
        <v>72</v>
      </c>
    </row>
    <row r="7" spans="1:15" x14ac:dyDescent="0.25">
      <c r="A7" s="34" t="s">
        <v>11</v>
      </c>
      <c r="B7" s="36"/>
      <c r="C7" s="35"/>
      <c r="D7" s="34" t="str">
        <f t="shared" ref="D7:D25" si="0">$F$1</f>
        <v xml:space="preserve"> - - bitte auswählen - -</v>
      </c>
      <c r="E7" s="32"/>
      <c r="F7" s="36" t="s">
        <v>66</v>
      </c>
      <c r="G7" s="36" t="s">
        <v>72</v>
      </c>
    </row>
    <row r="8" spans="1:15" x14ac:dyDescent="0.25">
      <c r="A8" s="34" t="s">
        <v>12</v>
      </c>
      <c r="B8" s="36"/>
      <c r="C8" s="35"/>
      <c r="D8" s="34" t="str">
        <f t="shared" si="0"/>
        <v xml:space="preserve"> - - bitte auswählen - -</v>
      </c>
      <c r="E8" s="32"/>
      <c r="F8" s="36" t="s">
        <v>66</v>
      </c>
      <c r="G8" s="36" t="s">
        <v>72</v>
      </c>
    </row>
    <row r="9" spans="1:15" x14ac:dyDescent="0.25">
      <c r="A9" s="34" t="s">
        <v>18</v>
      </c>
      <c r="B9" s="34"/>
      <c r="C9" s="35"/>
      <c r="D9" s="34" t="str">
        <f t="shared" si="0"/>
        <v xml:space="preserve"> - - bitte auswählen - -</v>
      </c>
      <c r="E9" s="32"/>
      <c r="F9" s="36" t="s">
        <v>66</v>
      </c>
      <c r="G9" s="36" t="s">
        <v>72</v>
      </c>
    </row>
    <row r="10" spans="1:15" x14ac:dyDescent="0.25">
      <c r="A10" s="34" t="s">
        <v>19</v>
      </c>
      <c r="B10" s="34"/>
      <c r="C10" s="35"/>
      <c r="D10" s="34" t="str">
        <f t="shared" si="0"/>
        <v xml:space="preserve"> - - bitte auswählen - -</v>
      </c>
      <c r="E10" s="32"/>
      <c r="F10" s="36" t="s">
        <v>66</v>
      </c>
      <c r="G10" s="36" t="s">
        <v>72</v>
      </c>
    </row>
    <row r="11" spans="1:15" x14ac:dyDescent="0.25">
      <c r="A11" s="34" t="s">
        <v>20</v>
      </c>
      <c r="B11" s="36"/>
      <c r="C11" s="35"/>
      <c r="D11" s="34" t="str">
        <f t="shared" si="0"/>
        <v xml:space="preserve"> - - bitte auswählen - -</v>
      </c>
      <c r="E11" s="32"/>
      <c r="F11" s="36" t="s">
        <v>66</v>
      </c>
      <c r="G11" s="36" t="s">
        <v>72</v>
      </c>
    </row>
    <row r="12" spans="1:15" x14ac:dyDescent="0.25">
      <c r="A12" s="34" t="s">
        <v>21</v>
      </c>
      <c r="B12" s="36"/>
      <c r="C12" s="35"/>
      <c r="D12" s="34" t="str">
        <f t="shared" si="0"/>
        <v xml:space="preserve"> - - bitte auswählen - -</v>
      </c>
      <c r="E12" s="32"/>
      <c r="F12" s="36" t="s">
        <v>66</v>
      </c>
      <c r="G12" s="36" t="s">
        <v>72</v>
      </c>
    </row>
    <row r="13" spans="1:15" x14ac:dyDescent="0.25">
      <c r="A13" s="34" t="s">
        <v>22</v>
      </c>
      <c r="B13" s="36"/>
      <c r="C13" s="35"/>
      <c r="D13" s="34" t="str">
        <f t="shared" si="0"/>
        <v xml:space="preserve"> - - bitte auswählen - -</v>
      </c>
      <c r="E13" s="32"/>
      <c r="F13" s="36" t="s">
        <v>66</v>
      </c>
      <c r="G13" s="36" t="s">
        <v>72</v>
      </c>
    </row>
    <row r="14" spans="1:15" x14ac:dyDescent="0.25">
      <c r="A14" s="34" t="s">
        <v>23</v>
      </c>
      <c r="B14" s="34"/>
      <c r="C14" s="35"/>
      <c r="D14" s="34" t="str">
        <f t="shared" si="0"/>
        <v xml:space="preserve"> - - bitte auswählen - -</v>
      </c>
      <c r="E14" s="32"/>
      <c r="F14" s="36" t="s">
        <v>66</v>
      </c>
      <c r="G14" s="36" t="s">
        <v>72</v>
      </c>
    </row>
    <row r="15" spans="1:15" x14ac:dyDescent="0.25">
      <c r="A15" s="34" t="s">
        <v>24</v>
      </c>
      <c r="B15" s="36"/>
      <c r="C15" s="35"/>
      <c r="D15" s="34" t="str">
        <f t="shared" si="0"/>
        <v xml:space="preserve"> - - bitte auswählen - -</v>
      </c>
      <c r="E15" s="32"/>
      <c r="F15" s="36" t="s">
        <v>66</v>
      </c>
      <c r="G15" s="36" t="s">
        <v>72</v>
      </c>
    </row>
    <row r="16" spans="1:15" x14ac:dyDescent="0.25">
      <c r="A16" s="34" t="s">
        <v>25</v>
      </c>
      <c r="B16" s="34"/>
      <c r="C16" s="35"/>
      <c r="D16" s="34" t="str">
        <f t="shared" si="0"/>
        <v xml:space="preserve"> - - bitte auswählen - -</v>
      </c>
      <c r="E16" s="32"/>
      <c r="F16" s="36" t="s">
        <v>66</v>
      </c>
      <c r="G16" s="36" t="s">
        <v>72</v>
      </c>
    </row>
    <row r="17" spans="1:7" x14ac:dyDescent="0.25">
      <c r="A17" s="34" t="s">
        <v>26</v>
      </c>
      <c r="B17" s="36"/>
      <c r="C17" s="35"/>
      <c r="D17" s="34" t="str">
        <f t="shared" si="0"/>
        <v xml:space="preserve"> - - bitte auswählen - -</v>
      </c>
      <c r="E17" s="32"/>
      <c r="F17" s="36" t="s">
        <v>66</v>
      </c>
      <c r="G17" s="36" t="s">
        <v>72</v>
      </c>
    </row>
    <row r="18" spans="1:7" x14ac:dyDescent="0.25">
      <c r="A18" s="34" t="s">
        <v>27</v>
      </c>
      <c r="B18" s="34"/>
      <c r="C18" s="35"/>
      <c r="D18" s="34" t="str">
        <f t="shared" si="0"/>
        <v xml:space="preserve"> - - bitte auswählen - -</v>
      </c>
      <c r="E18" s="32"/>
      <c r="F18" s="36" t="s">
        <v>66</v>
      </c>
      <c r="G18" s="36" t="s">
        <v>72</v>
      </c>
    </row>
    <row r="19" spans="1:7" x14ac:dyDescent="0.25">
      <c r="A19" s="34" t="s">
        <v>28</v>
      </c>
      <c r="B19" s="36"/>
      <c r="C19" s="35"/>
      <c r="D19" s="34" t="str">
        <f t="shared" si="0"/>
        <v xml:space="preserve"> - - bitte auswählen - -</v>
      </c>
      <c r="E19" s="32"/>
      <c r="F19" s="36" t="s">
        <v>66</v>
      </c>
      <c r="G19" s="36" t="s">
        <v>72</v>
      </c>
    </row>
    <row r="20" spans="1:7" x14ac:dyDescent="0.25">
      <c r="A20" s="34" t="s">
        <v>29</v>
      </c>
      <c r="B20" s="34"/>
      <c r="C20" s="35"/>
      <c r="D20" s="34" t="str">
        <f t="shared" si="0"/>
        <v xml:space="preserve"> - - bitte auswählen - -</v>
      </c>
      <c r="E20" s="32"/>
      <c r="F20" s="36" t="s">
        <v>66</v>
      </c>
      <c r="G20" s="36" t="s">
        <v>72</v>
      </c>
    </row>
    <row r="21" spans="1:7" x14ac:dyDescent="0.25">
      <c r="A21" s="34" t="s">
        <v>30</v>
      </c>
      <c r="B21" s="36"/>
      <c r="C21" s="35"/>
      <c r="D21" s="34" t="str">
        <f t="shared" si="0"/>
        <v xml:space="preserve"> - - bitte auswählen - -</v>
      </c>
      <c r="E21" s="32"/>
      <c r="F21" s="36" t="s">
        <v>66</v>
      </c>
      <c r="G21" s="36" t="s">
        <v>72</v>
      </c>
    </row>
    <row r="22" spans="1:7" x14ac:dyDescent="0.25">
      <c r="A22" s="34" t="s">
        <v>31</v>
      </c>
      <c r="B22" s="34"/>
      <c r="C22" s="35"/>
      <c r="D22" s="34" t="str">
        <f t="shared" si="0"/>
        <v xml:space="preserve"> - - bitte auswählen - -</v>
      </c>
      <c r="E22" s="32"/>
      <c r="F22" s="36" t="s">
        <v>66</v>
      </c>
      <c r="G22" s="36" t="s">
        <v>72</v>
      </c>
    </row>
    <row r="23" spans="1:7" x14ac:dyDescent="0.25">
      <c r="A23" s="34" t="s">
        <v>32</v>
      </c>
      <c r="B23" s="36"/>
      <c r="C23" s="35"/>
      <c r="D23" s="34" t="str">
        <f t="shared" si="0"/>
        <v xml:space="preserve"> - - bitte auswählen - -</v>
      </c>
      <c r="E23" s="32"/>
      <c r="F23" s="36" t="s">
        <v>66</v>
      </c>
      <c r="G23" s="36" t="s">
        <v>72</v>
      </c>
    </row>
    <row r="24" spans="1:7" x14ac:dyDescent="0.25">
      <c r="A24" s="34" t="s">
        <v>33</v>
      </c>
      <c r="B24" s="34"/>
      <c r="C24" s="35"/>
      <c r="D24" s="34" t="str">
        <f t="shared" si="0"/>
        <v xml:space="preserve"> - - bitte auswählen - -</v>
      </c>
      <c r="E24" s="32"/>
      <c r="F24" s="36" t="s">
        <v>66</v>
      </c>
      <c r="G24" s="36" t="s">
        <v>72</v>
      </c>
    </row>
    <row r="25" spans="1:7" x14ac:dyDescent="0.25">
      <c r="A25" s="34" t="s">
        <v>34</v>
      </c>
      <c r="B25" s="36"/>
      <c r="C25" s="35"/>
      <c r="D25" s="34" t="str">
        <f t="shared" si="0"/>
        <v xml:space="preserve"> - - bitte auswählen - -</v>
      </c>
      <c r="E25" s="32"/>
      <c r="F25" s="36" t="s">
        <v>66</v>
      </c>
      <c r="G25" s="36" t="s">
        <v>72</v>
      </c>
    </row>
    <row r="27" spans="1:7" x14ac:dyDescent="0.25">
      <c r="B27" s="30"/>
    </row>
    <row r="33" s="4" customFormat="1" x14ac:dyDescent="0.25"/>
    <row r="34" s="4" customFormat="1" x14ac:dyDescent="0.25"/>
    <row r="35" s="4" customFormat="1" x14ac:dyDescent="0.25"/>
    <row r="36" s="4" customFormat="1" x14ac:dyDescent="0.25"/>
    <row r="37" s="4" customFormat="1" x14ac:dyDescent="0.25"/>
    <row r="38" s="4" customFormat="1" x14ac:dyDescent="0.25"/>
    <row r="39" s="4" customFormat="1" x14ac:dyDescent="0.25"/>
    <row r="40" s="4" customFormat="1" x14ac:dyDescent="0.25"/>
    <row r="41" s="4" customFormat="1" x14ac:dyDescent="0.25"/>
    <row r="42" s="4" customFormat="1" x14ac:dyDescent="0.25"/>
    <row r="43" s="4" customFormat="1" x14ac:dyDescent="0.25"/>
    <row r="44" s="4" customFormat="1" x14ac:dyDescent="0.25"/>
    <row r="45" s="4" customFormat="1" x14ac:dyDescent="0.25"/>
    <row r="46" s="4" customFormat="1" x14ac:dyDescent="0.25"/>
    <row r="47" s="4" customFormat="1" x14ac:dyDescent="0.25"/>
    <row r="48" s="4" customFormat="1" x14ac:dyDescent="0.25"/>
    <row r="49" s="4" customFormat="1" x14ac:dyDescent="0.25"/>
    <row r="50" s="4" customFormat="1" x14ac:dyDescent="0.25"/>
    <row r="51" s="4" customFormat="1" x14ac:dyDescent="0.25"/>
    <row r="52" s="4" customFormat="1" x14ac:dyDescent="0.25"/>
    <row r="53" s="4" customFormat="1" x14ac:dyDescent="0.25"/>
    <row r="54" s="4" customFormat="1" x14ac:dyDescent="0.25"/>
    <row r="55" s="4" customFormat="1" x14ac:dyDescent="0.25"/>
    <row r="56" s="4" customFormat="1" x14ac:dyDescent="0.25"/>
    <row r="57" s="4" customFormat="1" x14ac:dyDescent="0.25"/>
    <row r="58" s="4" customFormat="1" x14ac:dyDescent="0.25"/>
    <row r="59" s="4" customFormat="1" x14ac:dyDescent="0.25"/>
    <row r="60" s="4" customFormat="1" x14ac:dyDescent="0.25"/>
    <row r="61" s="4" customFormat="1" x14ac:dyDescent="0.25"/>
    <row r="62" s="4" customFormat="1" x14ac:dyDescent="0.25"/>
    <row r="63" s="4" customFormat="1" x14ac:dyDescent="0.25"/>
    <row r="64" s="4" customFormat="1" x14ac:dyDescent="0.25"/>
    <row r="65" s="4" customFormat="1" x14ac:dyDescent="0.25"/>
    <row r="66" s="4" customFormat="1" x14ac:dyDescent="0.25"/>
    <row r="67" s="4" customFormat="1" x14ac:dyDescent="0.25"/>
    <row r="68" s="4" customFormat="1" x14ac:dyDescent="0.25"/>
    <row r="69" s="4" customFormat="1" x14ac:dyDescent="0.25"/>
    <row r="70" s="4" customFormat="1" x14ac:dyDescent="0.25"/>
  </sheetData>
  <mergeCells count="1">
    <mergeCell ref="A1:E1"/>
  </mergeCells>
  <dataValidations count="1">
    <dataValidation type="whole" allowBlank="1" showInputMessage="1" showErrorMessage="1" sqref="E6:E25" xr:uid="{83040E31-792F-426D-9A1A-36B2D7CC595C}">
      <formula1>0</formula1>
      <formula2>3600</formula2>
    </dataValidation>
  </dataValidations>
  <pageMargins left="0.7" right="0.7" top="0.78740157499999996" bottom="0.78740157499999996" header="0.3" footer="0.3"/>
  <pageSetup paperSize="9" orientation="landscape" horizontalDpi="4294967293" verticalDpi="12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70CA70C-1BDF-4071-B934-4848D505BBB7}">
          <x14:formula1>
            <xm:f>_xlfn.ANCHORARRAY(Hilfsliste!$A$2)</xm:f>
          </x14:formula1>
          <xm:sqref>B6:B25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9" tint="0.39997558519241921"/>
  </sheetPr>
  <dimension ref="A1:O70"/>
  <sheetViews>
    <sheetView workbookViewId="0">
      <pane xSplit="1" ySplit="5" topLeftCell="B6" activePane="bottomRight" state="frozen"/>
      <selection activeCell="B10" sqref="B10:E10"/>
      <selection pane="topRight" activeCell="B10" sqref="B10:E10"/>
      <selection pane="bottomLeft" activeCell="B10" sqref="B10:E10"/>
      <selection pane="bottomRight" activeCell="B10" sqref="B10:E10"/>
    </sheetView>
  </sheetViews>
  <sheetFormatPr baseColWidth="10" defaultColWidth="9" defaultRowHeight="15" x14ac:dyDescent="0.25"/>
  <cols>
    <col min="1" max="1" width="3.28515625" style="4" customWidth="1"/>
    <col min="2" max="2" width="24.7109375" style="4" customWidth="1"/>
    <col min="3" max="3" width="16.140625" style="4" customWidth="1"/>
    <col min="4" max="4" width="24.7109375" style="4" customWidth="1"/>
    <col min="5" max="5" width="15.7109375" style="4" customWidth="1"/>
    <col min="6" max="6" width="22.7109375" style="4" customWidth="1"/>
    <col min="7" max="7" width="3.85546875" style="4" bestFit="1" customWidth="1"/>
    <col min="8" max="10" width="6.7109375" style="4" customWidth="1"/>
    <col min="11" max="11" width="5.85546875" style="4" customWidth="1"/>
    <col min="12" max="12" width="3.28515625" style="4" customWidth="1"/>
    <col min="13" max="13" width="14.42578125" style="4" customWidth="1"/>
    <col min="14" max="14" width="11.42578125" style="4" customWidth="1"/>
    <col min="15" max="15" width="37.42578125" style="4" customWidth="1"/>
    <col min="16" max="257" width="11.42578125" style="4" customWidth="1"/>
    <col min="258" max="16384" width="9" style="4"/>
  </cols>
  <sheetData>
    <row r="1" spans="1:15" ht="24" x14ac:dyDescent="0.4">
      <c r="A1" s="53" t="str">
        <f>Gaue!I1</f>
        <v>Jugendfernwettkampf 2026</v>
      </c>
      <c r="B1" s="53"/>
      <c r="C1" s="53"/>
      <c r="D1" s="53"/>
      <c r="E1" s="53"/>
      <c r="F1" s="3" t="str">
        <f>Deckblatt!B10</f>
        <v xml:space="preserve"> - - bitte auswählen - -</v>
      </c>
      <c r="G1" s="3"/>
      <c r="H1" s="3"/>
      <c r="I1" s="3"/>
      <c r="J1" s="3"/>
      <c r="K1" s="3"/>
      <c r="L1" s="3"/>
      <c r="M1" s="3"/>
    </row>
    <row r="3" spans="1:15" ht="21" x14ac:dyDescent="0.35">
      <c r="A3" s="3" t="s">
        <v>76</v>
      </c>
      <c r="O3" s="29" t="str">
        <f>HYPERLINK("#'Deckblatt'!A1","⬅ Zurück zum Deckblatt")</f>
        <v>⬅ Zurück zum Deckblatt</v>
      </c>
    </row>
    <row r="5" spans="1:15" x14ac:dyDescent="0.25">
      <c r="A5" s="31" t="s">
        <v>5</v>
      </c>
      <c r="B5" s="31" t="s">
        <v>9</v>
      </c>
      <c r="C5" s="31" t="s">
        <v>812</v>
      </c>
      <c r="D5" s="31" t="s">
        <v>8</v>
      </c>
      <c r="E5" s="32" t="s">
        <v>13</v>
      </c>
      <c r="F5" s="33" t="s">
        <v>14</v>
      </c>
      <c r="G5" s="33" t="s">
        <v>15</v>
      </c>
    </row>
    <row r="6" spans="1:15" x14ac:dyDescent="0.25">
      <c r="A6" s="34" t="s">
        <v>10</v>
      </c>
      <c r="B6" s="34"/>
      <c r="C6" s="35"/>
      <c r="D6" s="34" t="str">
        <f>$F$1</f>
        <v xml:space="preserve"> - - bitte auswählen - -</v>
      </c>
      <c r="E6" s="32"/>
      <c r="F6" s="36" t="s">
        <v>68</v>
      </c>
      <c r="G6" s="36" t="s">
        <v>72</v>
      </c>
    </row>
    <row r="7" spans="1:15" x14ac:dyDescent="0.25">
      <c r="A7" s="34" t="s">
        <v>11</v>
      </c>
      <c r="B7" s="36"/>
      <c r="C7" s="35"/>
      <c r="D7" s="34" t="str">
        <f t="shared" ref="D7:D25" si="0">$F$1</f>
        <v xml:space="preserve"> - - bitte auswählen - -</v>
      </c>
      <c r="E7" s="32"/>
      <c r="F7" s="36" t="s">
        <v>68</v>
      </c>
      <c r="G7" s="36" t="s">
        <v>72</v>
      </c>
    </row>
    <row r="8" spans="1:15" x14ac:dyDescent="0.25">
      <c r="A8" s="34" t="s">
        <v>12</v>
      </c>
      <c r="B8" s="36"/>
      <c r="C8" s="35"/>
      <c r="D8" s="34" t="str">
        <f t="shared" si="0"/>
        <v xml:space="preserve"> - - bitte auswählen - -</v>
      </c>
      <c r="E8" s="32"/>
      <c r="F8" s="36" t="s">
        <v>68</v>
      </c>
      <c r="G8" s="36" t="s">
        <v>72</v>
      </c>
    </row>
    <row r="9" spans="1:15" x14ac:dyDescent="0.25">
      <c r="A9" s="34" t="s">
        <v>18</v>
      </c>
      <c r="B9" s="34"/>
      <c r="C9" s="35"/>
      <c r="D9" s="34" t="str">
        <f t="shared" si="0"/>
        <v xml:space="preserve"> - - bitte auswählen - -</v>
      </c>
      <c r="E9" s="32"/>
      <c r="F9" s="36" t="s">
        <v>68</v>
      </c>
      <c r="G9" s="36" t="s">
        <v>72</v>
      </c>
    </row>
    <row r="10" spans="1:15" x14ac:dyDescent="0.25">
      <c r="A10" s="34" t="s">
        <v>19</v>
      </c>
      <c r="B10" s="34"/>
      <c r="C10" s="35"/>
      <c r="D10" s="34" t="str">
        <f t="shared" si="0"/>
        <v xml:space="preserve"> - - bitte auswählen - -</v>
      </c>
      <c r="E10" s="32"/>
      <c r="F10" s="36" t="s">
        <v>68</v>
      </c>
      <c r="G10" s="36" t="s">
        <v>72</v>
      </c>
    </row>
    <row r="11" spans="1:15" x14ac:dyDescent="0.25">
      <c r="A11" s="34" t="s">
        <v>20</v>
      </c>
      <c r="B11" s="36"/>
      <c r="C11" s="35"/>
      <c r="D11" s="34" t="str">
        <f t="shared" si="0"/>
        <v xml:space="preserve"> - - bitte auswählen - -</v>
      </c>
      <c r="E11" s="32"/>
      <c r="F11" s="36" t="s">
        <v>68</v>
      </c>
      <c r="G11" s="36" t="s">
        <v>72</v>
      </c>
    </row>
    <row r="12" spans="1:15" x14ac:dyDescent="0.25">
      <c r="A12" s="34" t="s">
        <v>21</v>
      </c>
      <c r="B12" s="36"/>
      <c r="C12" s="35"/>
      <c r="D12" s="34" t="str">
        <f t="shared" si="0"/>
        <v xml:space="preserve"> - - bitte auswählen - -</v>
      </c>
      <c r="E12" s="32"/>
      <c r="F12" s="36" t="s">
        <v>68</v>
      </c>
      <c r="G12" s="36" t="s">
        <v>72</v>
      </c>
    </row>
    <row r="13" spans="1:15" x14ac:dyDescent="0.25">
      <c r="A13" s="34" t="s">
        <v>22</v>
      </c>
      <c r="B13" s="36"/>
      <c r="C13" s="35"/>
      <c r="D13" s="34" t="str">
        <f t="shared" si="0"/>
        <v xml:space="preserve"> - - bitte auswählen - -</v>
      </c>
      <c r="E13" s="32"/>
      <c r="F13" s="36" t="s">
        <v>68</v>
      </c>
      <c r="G13" s="36" t="s">
        <v>72</v>
      </c>
    </row>
    <row r="14" spans="1:15" x14ac:dyDescent="0.25">
      <c r="A14" s="34" t="s">
        <v>23</v>
      </c>
      <c r="B14" s="34"/>
      <c r="C14" s="35"/>
      <c r="D14" s="34" t="str">
        <f t="shared" si="0"/>
        <v xml:space="preserve"> - - bitte auswählen - -</v>
      </c>
      <c r="E14" s="32"/>
      <c r="F14" s="36" t="s">
        <v>68</v>
      </c>
      <c r="G14" s="36" t="s">
        <v>72</v>
      </c>
    </row>
    <row r="15" spans="1:15" x14ac:dyDescent="0.25">
      <c r="A15" s="34" t="s">
        <v>24</v>
      </c>
      <c r="B15" s="36"/>
      <c r="C15" s="35"/>
      <c r="D15" s="34" t="str">
        <f t="shared" si="0"/>
        <v xml:space="preserve"> - - bitte auswählen - -</v>
      </c>
      <c r="E15" s="32"/>
      <c r="F15" s="36" t="s">
        <v>68</v>
      </c>
      <c r="G15" s="36" t="s">
        <v>72</v>
      </c>
    </row>
    <row r="16" spans="1:15" x14ac:dyDescent="0.25">
      <c r="A16" s="34" t="s">
        <v>25</v>
      </c>
      <c r="B16" s="34"/>
      <c r="C16" s="35"/>
      <c r="D16" s="34" t="str">
        <f t="shared" si="0"/>
        <v xml:space="preserve"> - - bitte auswählen - -</v>
      </c>
      <c r="E16" s="32"/>
      <c r="F16" s="36" t="s">
        <v>68</v>
      </c>
      <c r="G16" s="36" t="s">
        <v>72</v>
      </c>
    </row>
    <row r="17" spans="1:7" x14ac:dyDescent="0.25">
      <c r="A17" s="34" t="s">
        <v>26</v>
      </c>
      <c r="B17" s="36"/>
      <c r="C17" s="35"/>
      <c r="D17" s="34" t="str">
        <f t="shared" si="0"/>
        <v xml:space="preserve"> - - bitte auswählen - -</v>
      </c>
      <c r="E17" s="32"/>
      <c r="F17" s="36" t="s">
        <v>68</v>
      </c>
      <c r="G17" s="36" t="s">
        <v>72</v>
      </c>
    </row>
    <row r="18" spans="1:7" x14ac:dyDescent="0.25">
      <c r="A18" s="34" t="s">
        <v>27</v>
      </c>
      <c r="B18" s="34"/>
      <c r="C18" s="35"/>
      <c r="D18" s="34" t="str">
        <f t="shared" si="0"/>
        <v xml:space="preserve"> - - bitte auswählen - -</v>
      </c>
      <c r="E18" s="32"/>
      <c r="F18" s="36" t="s">
        <v>68</v>
      </c>
      <c r="G18" s="36" t="s">
        <v>72</v>
      </c>
    </row>
    <row r="19" spans="1:7" x14ac:dyDescent="0.25">
      <c r="A19" s="34" t="s">
        <v>28</v>
      </c>
      <c r="B19" s="36"/>
      <c r="C19" s="35"/>
      <c r="D19" s="34" t="str">
        <f t="shared" si="0"/>
        <v xml:space="preserve"> - - bitte auswählen - -</v>
      </c>
      <c r="E19" s="32"/>
      <c r="F19" s="36" t="s">
        <v>68</v>
      </c>
      <c r="G19" s="36" t="s">
        <v>72</v>
      </c>
    </row>
    <row r="20" spans="1:7" x14ac:dyDescent="0.25">
      <c r="A20" s="34" t="s">
        <v>29</v>
      </c>
      <c r="B20" s="34"/>
      <c r="C20" s="35"/>
      <c r="D20" s="34" t="str">
        <f t="shared" si="0"/>
        <v xml:space="preserve"> - - bitte auswählen - -</v>
      </c>
      <c r="E20" s="32"/>
      <c r="F20" s="36" t="s">
        <v>68</v>
      </c>
      <c r="G20" s="36" t="s">
        <v>72</v>
      </c>
    </row>
    <row r="21" spans="1:7" x14ac:dyDescent="0.25">
      <c r="A21" s="34" t="s">
        <v>30</v>
      </c>
      <c r="B21" s="36"/>
      <c r="C21" s="35"/>
      <c r="D21" s="34" t="str">
        <f t="shared" si="0"/>
        <v xml:space="preserve"> - - bitte auswählen - -</v>
      </c>
      <c r="E21" s="32"/>
      <c r="F21" s="36" t="s">
        <v>68</v>
      </c>
      <c r="G21" s="36" t="s">
        <v>72</v>
      </c>
    </row>
    <row r="22" spans="1:7" x14ac:dyDescent="0.25">
      <c r="A22" s="34" t="s">
        <v>31</v>
      </c>
      <c r="B22" s="34"/>
      <c r="C22" s="35"/>
      <c r="D22" s="34" t="str">
        <f t="shared" si="0"/>
        <v xml:space="preserve"> - - bitte auswählen - -</v>
      </c>
      <c r="E22" s="32"/>
      <c r="F22" s="36" t="s">
        <v>68</v>
      </c>
      <c r="G22" s="36" t="s">
        <v>72</v>
      </c>
    </row>
    <row r="23" spans="1:7" x14ac:dyDescent="0.25">
      <c r="A23" s="34" t="s">
        <v>32</v>
      </c>
      <c r="B23" s="36"/>
      <c r="C23" s="35"/>
      <c r="D23" s="34" t="str">
        <f t="shared" si="0"/>
        <v xml:space="preserve"> - - bitte auswählen - -</v>
      </c>
      <c r="E23" s="32"/>
      <c r="F23" s="36" t="s">
        <v>68</v>
      </c>
      <c r="G23" s="36" t="s">
        <v>72</v>
      </c>
    </row>
    <row r="24" spans="1:7" x14ac:dyDescent="0.25">
      <c r="A24" s="34" t="s">
        <v>33</v>
      </c>
      <c r="B24" s="34"/>
      <c r="C24" s="35"/>
      <c r="D24" s="34" t="str">
        <f t="shared" si="0"/>
        <v xml:space="preserve"> - - bitte auswählen - -</v>
      </c>
      <c r="E24" s="32"/>
      <c r="F24" s="36" t="s">
        <v>68</v>
      </c>
      <c r="G24" s="36" t="s">
        <v>72</v>
      </c>
    </row>
    <row r="25" spans="1:7" x14ac:dyDescent="0.25">
      <c r="A25" s="34" t="s">
        <v>34</v>
      </c>
      <c r="B25" s="36"/>
      <c r="C25" s="35"/>
      <c r="D25" s="34" t="str">
        <f t="shared" si="0"/>
        <v xml:space="preserve"> - - bitte auswählen - -</v>
      </c>
      <c r="E25" s="32"/>
      <c r="F25" s="36" t="s">
        <v>68</v>
      </c>
      <c r="G25" s="36" t="s">
        <v>72</v>
      </c>
    </row>
    <row r="27" spans="1:7" x14ac:dyDescent="0.25">
      <c r="B27" s="30"/>
    </row>
    <row r="33" s="4" customFormat="1" x14ac:dyDescent="0.25"/>
    <row r="34" s="4" customFormat="1" x14ac:dyDescent="0.25"/>
    <row r="35" s="4" customFormat="1" x14ac:dyDescent="0.25"/>
    <row r="36" s="4" customFormat="1" x14ac:dyDescent="0.25"/>
    <row r="37" s="4" customFormat="1" x14ac:dyDescent="0.25"/>
    <row r="38" s="4" customFormat="1" x14ac:dyDescent="0.25"/>
    <row r="39" s="4" customFormat="1" x14ac:dyDescent="0.25"/>
    <row r="40" s="4" customFormat="1" x14ac:dyDescent="0.25"/>
    <row r="41" s="4" customFormat="1" x14ac:dyDescent="0.25"/>
    <row r="42" s="4" customFormat="1" x14ac:dyDescent="0.25"/>
    <row r="43" s="4" customFormat="1" x14ac:dyDescent="0.25"/>
    <row r="44" s="4" customFormat="1" x14ac:dyDescent="0.25"/>
    <row r="45" s="4" customFormat="1" x14ac:dyDescent="0.25"/>
    <row r="46" s="4" customFormat="1" x14ac:dyDescent="0.25"/>
    <row r="47" s="4" customFormat="1" x14ac:dyDescent="0.25"/>
    <row r="48" s="4" customFormat="1" x14ac:dyDescent="0.25"/>
    <row r="49" s="4" customFormat="1" x14ac:dyDescent="0.25"/>
    <row r="50" s="4" customFormat="1" x14ac:dyDescent="0.25"/>
    <row r="51" s="4" customFormat="1" x14ac:dyDescent="0.25"/>
    <row r="52" s="4" customFormat="1" x14ac:dyDescent="0.25"/>
    <row r="53" s="4" customFormat="1" x14ac:dyDescent="0.25"/>
    <row r="54" s="4" customFormat="1" x14ac:dyDescent="0.25"/>
    <row r="55" s="4" customFormat="1" x14ac:dyDescent="0.25"/>
    <row r="56" s="4" customFormat="1" x14ac:dyDescent="0.25"/>
    <row r="57" s="4" customFormat="1" x14ac:dyDescent="0.25"/>
    <row r="58" s="4" customFormat="1" x14ac:dyDescent="0.25"/>
    <row r="59" s="4" customFormat="1" x14ac:dyDescent="0.25"/>
    <row r="60" s="4" customFormat="1" x14ac:dyDescent="0.25"/>
    <row r="61" s="4" customFormat="1" x14ac:dyDescent="0.25"/>
    <row r="62" s="4" customFormat="1" x14ac:dyDescent="0.25"/>
    <row r="63" s="4" customFormat="1" x14ac:dyDescent="0.25"/>
    <row r="64" s="4" customFormat="1" x14ac:dyDescent="0.25"/>
    <row r="65" s="4" customFormat="1" x14ac:dyDescent="0.25"/>
    <row r="66" s="4" customFormat="1" x14ac:dyDescent="0.25"/>
    <row r="67" s="4" customFormat="1" x14ac:dyDescent="0.25"/>
    <row r="68" s="4" customFormat="1" x14ac:dyDescent="0.25"/>
    <row r="69" s="4" customFormat="1" x14ac:dyDescent="0.25"/>
    <row r="70" s="4" customFormat="1" x14ac:dyDescent="0.25"/>
  </sheetData>
  <mergeCells count="1">
    <mergeCell ref="A1:E1"/>
  </mergeCells>
  <dataValidations count="1">
    <dataValidation type="whole" allowBlank="1" showInputMessage="1" showErrorMessage="1" sqref="E6:E25" xr:uid="{C4F7A72C-0ED2-4367-B0DD-4554D9026797}">
      <formula1>0</formula1>
      <formula2>3600</formula2>
    </dataValidation>
  </dataValidations>
  <pageMargins left="0.7" right="0.7" top="0.78740157499999996" bottom="0.78740157499999996" header="0.3" footer="0.3"/>
  <pageSetup paperSize="9" orientation="landscape" horizontalDpi="4294967293" verticalDpi="12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68FC6C6-7AD7-47A6-822A-3288AB173C28}">
          <x14:formula1>
            <xm:f>_xlfn.ANCHORARRAY(Hilfsliste!$A$2)</xm:f>
          </x14:formula1>
          <xm:sqref>B6:B25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 tint="0.79998168889431442"/>
  </sheetPr>
  <dimension ref="A1:N70"/>
  <sheetViews>
    <sheetView workbookViewId="0">
      <pane xSplit="1" ySplit="5" topLeftCell="B6" activePane="bottomRight" state="frozen"/>
      <selection activeCell="B10" sqref="B10:E10"/>
      <selection pane="topRight" activeCell="B10" sqref="B10:E10"/>
      <selection pane="bottomLeft" activeCell="B10" sqref="B10:E10"/>
      <selection pane="bottomRight" activeCell="B10" sqref="B10:E10"/>
    </sheetView>
  </sheetViews>
  <sheetFormatPr baseColWidth="10" defaultColWidth="9" defaultRowHeight="15" x14ac:dyDescent="0.25"/>
  <cols>
    <col min="1" max="1" width="4.28515625" style="4" customWidth="1"/>
    <col min="2" max="2" width="20" style="4" customWidth="1"/>
    <col min="3" max="4" width="17.140625" style="4" customWidth="1"/>
    <col min="5" max="5" width="21.42578125" style="4" customWidth="1"/>
    <col min="6" max="9" width="5.7109375" style="4" customWidth="1"/>
    <col min="10" max="10" width="7.85546875" style="4" customWidth="1"/>
    <col min="11" max="11" width="3.85546875" style="4" bestFit="1" customWidth="1"/>
    <col min="12" max="13" width="11.42578125" style="4" customWidth="1"/>
    <col min="14" max="14" width="32.42578125" style="4" bestFit="1" customWidth="1"/>
    <col min="15" max="15" width="37.42578125" style="4" customWidth="1"/>
    <col min="16" max="256" width="11.42578125" style="4" customWidth="1"/>
    <col min="257" max="16384" width="9" style="4"/>
  </cols>
  <sheetData>
    <row r="1" spans="1:14" ht="24" x14ac:dyDescent="0.4">
      <c r="A1" s="53" t="str">
        <f>Gaue!I1</f>
        <v>Jugendfernwettkampf 2026</v>
      </c>
      <c r="B1" s="53"/>
      <c r="C1" s="53"/>
      <c r="D1" s="53"/>
      <c r="E1" s="2" t="str">
        <f>Deckblatt!B10</f>
        <v xml:space="preserve"> - - bitte auswählen - -</v>
      </c>
      <c r="F1" s="3"/>
      <c r="G1" s="3"/>
      <c r="H1" s="3"/>
      <c r="I1" s="3"/>
      <c r="J1" s="3"/>
      <c r="K1" s="3"/>
    </row>
    <row r="3" spans="1:14" ht="21" x14ac:dyDescent="0.35">
      <c r="A3" s="3" t="s">
        <v>788</v>
      </c>
      <c r="N3" s="29" t="str">
        <f>HYPERLINK("#'Deckblatt'!A1","⬅ Zurück zum Deckblatt")</f>
        <v>⬅ Zurück zum Deckblatt</v>
      </c>
    </row>
    <row r="5" spans="1:14" x14ac:dyDescent="0.25">
      <c r="A5" s="37" t="s">
        <v>5</v>
      </c>
      <c r="B5" s="33" t="s">
        <v>6</v>
      </c>
      <c r="C5" s="37" t="s">
        <v>7</v>
      </c>
      <c r="D5" s="38" t="s">
        <v>8</v>
      </c>
      <c r="E5" s="33" t="s">
        <v>9</v>
      </c>
      <c r="F5" s="37" t="s">
        <v>10</v>
      </c>
      <c r="G5" s="37" t="s">
        <v>11</v>
      </c>
      <c r="H5" s="37" t="s">
        <v>12</v>
      </c>
      <c r="I5" s="37" t="s">
        <v>13</v>
      </c>
      <c r="J5" s="37" t="s">
        <v>14</v>
      </c>
      <c r="K5" s="37" t="s">
        <v>15</v>
      </c>
    </row>
    <row r="6" spans="1:14" x14ac:dyDescent="0.25">
      <c r="A6" s="34" t="s">
        <v>10</v>
      </c>
      <c r="B6" s="36"/>
      <c r="C6" s="36"/>
      <c r="D6" s="35" t="str">
        <f>$E$1</f>
        <v xml:space="preserve"> - - bitte auswählen - -</v>
      </c>
      <c r="E6" s="36"/>
      <c r="F6" s="39"/>
      <c r="G6" s="39"/>
      <c r="H6" s="39"/>
      <c r="I6" s="32">
        <f t="shared" ref="I6:I55" si="0">SUM(F6:H6)</f>
        <v>0</v>
      </c>
      <c r="J6" s="34" t="s">
        <v>807</v>
      </c>
      <c r="K6" s="34" t="s">
        <v>806</v>
      </c>
    </row>
    <row r="7" spans="1:14" x14ac:dyDescent="0.25">
      <c r="A7" s="34" t="s">
        <v>11</v>
      </c>
      <c r="B7" s="36"/>
      <c r="C7" s="36"/>
      <c r="D7" s="35" t="str">
        <f t="shared" ref="D7:D55" si="1">$E$1</f>
        <v xml:space="preserve"> - - bitte auswählen - -</v>
      </c>
      <c r="E7" s="36"/>
      <c r="F7" s="39"/>
      <c r="G7" s="39"/>
      <c r="H7" s="39"/>
      <c r="I7" s="32">
        <f t="shared" si="0"/>
        <v>0</v>
      </c>
      <c r="J7" s="34" t="s">
        <v>807</v>
      </c>
      <c r="K7" s="34" t="s">
        <v>806</v>
      </c>
    </row>
    <row r="8" spans="1:14" x14ac:dyDescent="0.25">
      <c r="A8" s="34" t="s">
        <v>12</v>
      </c>
      <c r="B8" s="36"/>
      <c r="C8" s="36"/>
      <c r="D8" s="35" t="str">
        <f t="shared" si="1"/>
        <v xml:space="preserve"> - - bitte auswählen - -</v>
      </c>
      <c r="E8" s="36"/>
      <c r="F8" s="39"/>
      <c r="G8" s="39"/>
      <c r="H8" s="39"/>
      <c r="I8" s="32">
        <f t="shared" si="0"/>
        <v>0</v>
      </c>
      <c r="J8" s="34" t="s">
        <v>807</v>
      </c>
      <c r="K8" s="34" t="s">
        <v>806</v>
      </c>
    </row>
    <row r="9" spans="1:14" x14ac:dyDescent="0.25">
      <c r="A9" s="34" t="s">
        <v>18</v>
      </c>
      <c r="B9" s="36"/>
      <c r="C9" s="36"/>
      <c r="D9" s="35" t="str">
        <f t="shared" si="1"/>
        <v xml:space="preserve"> - - bitte auswählen - -</v>
      </c>
      <c r="E9" s="36"/>
      <c r="F9" s="39"/>
      <c r="G9" s="39"/>
      <c r="H9" s="39"/>
      <c r="I9" s="32">
        <f t="shared" si="0"/>
        <v>0</v>
      </c>
      <c r="J9" s="34" t="s">
        <v>807</v>
      </c>
      <c r="K9" s="34" t="s">
        <v>806</v>
      </c>
    </row>
    <row r="10" spans="1:14" x14ac:dyDescent="0.25">
      <c r="A10" s="34" t="s">
        <v>19</v>
      </c>
      <c r="B10" s="36"/>
      <c r="C10" s="36"/>
      <c r="D10" s="35" t="str">
        <f t="shared" si="1"/>
        <v xml:space="preserve"> - - bitte auswählen - -</v>
      </c>
      <c r="E10" s="36"/>
      <c r="F10" s="39"/>
      <c r="G10" s="39"/>
      <c r="H10" s="39"/>
      <c r="I10" s="32">
        <f t="shared" si="0"/>
        <v>0</v>
      </c>
      <c r="J10" s="34" t="s">
        <v>807</v>
      </c>
      <c r="K10" s="34" t="s">
        <v>806</v>
      </c>
    </row>
    <row r="11" spans="1:14" x14ac:dyDescent="0.25">
      <c r="A11" s="34" t="s">
        <v>20</v>
      </c>
      <c r="B11" s="36"/>
      <c r="C11" s="36"/>
      <c r="D11" s="35" t="str">
        <f t="shared" si="1"/>
        <v xml:space="preserve"> - - bitte auswählen - -</v>
      </c>
      <c r="E11" s="36"/>
      <c r="F11" s="39"/>
      <c r="G11" s="39"/>
      <c r="H11" s="39"/>
      <c r="I11" s="32">
        <f t="shared" si="0"/>
        <v>0</v>
      </c>
      <c r="J11" s="34" t="s">
        <v>807</v>
      </c>
      <c r="K11" s="34" t="s">
        <v>806</v>
      </c>
    </row>
    <row r="12" spans="1:14" x14ac:dyDescent="0.25">
      <c r="A12" s="34" t="s">
        <v>21</v>
      </c>
      <c r="B12" s="36"/>
      <c r="C12" s="36"/>
      <c r="D12" s="35" t="str">
        <f t="shared" si="1"/>
        <v xml:space="preserve"> - - bitte auswählen - -</v>
      </c>
      <c r="E12" s="36"/>
      <c r="F12" s="39"/>
      <c r="G12" s="39"/>
      <c r="H12" s="39"/>
      <c r="I12" s="32">
        <f t="shared" si="0"/>
        <v>0</v>
      </c>
      <c r="J12" s="34" t="s">
        <v>807</v>
      </c>
      <c r="K12" s="34" t="s">
        <v>806</v>
      </c>
    </row>
    <row r="13" spans="1:14" x14ac:dyDescent="0.25">
      <c r="A13" s="34" t="s">
        <v>22</v>
      </c>
      <c r="B13" s="36"/>
      <c r="C13" s="36"/>
      <c r="D13" s="35" t="str">
        <f t="shared" si="1"/>
        <v xml:space="preserve"> - - bitte auswählen - -</v>
      </c>
      <c r="E13" s="36"/>
      <c r="F13" s="39"/>
      <c r="G13" s="39"/>
      <c r="H13" s="39"/>
      <c r="I13" s="32">
        <f t="shared" si="0"/>
        <v>0</v>
      </c>
      <c r="J13" s="34" t="s">
        <v>807</v>
      </c>
      <c r="K13" s="34" t="s">
        <v>806</v>
      </c>
    </row>
    <row r="14" spans="1:14" x14ac:dyDescent="0.25">
      <c r="A14" s="34" t="s">
        <v>23</v>
      </c>
      <c r="B14" s="36"/>
      <c r="C14" s="36"/>
      <c r="D14" s="35" t="str">
        <f t="shared" si="1"/>
        <v xml:space="preserve"> - - bitte auswählen - -</v>
      </c>
      <c r="E14" s="36"/>
      <c r="F14" s="39"/>
      <c r="G14" s="39"/>
      <c r="H14" s="39"/>
      <c r="I14" s="32">
        <f t="shared" si="0"/>
        <v>0</v>
      </c>
      <c r="J14" s="34" t="s">
        <v>807</v>
      </c>
      <c r="K14" s="34" t="s">
        <v>806</v>
      </c>
    </row>
    <row r="15" spans="1:14" x14ac:dyDescent="0.25">
      <c r="A15" s="34" t="s">
        <v>24</v>
      </c>
      <c r="B15" s="36"/>
      <c r="C15" s="36"/>
      <c r="D15" s="35" t="str">
        <f t="shared" si="1"/>
        <v xml:space="preserve"> - - bitte auswählen - -</v>
      </c>
      <c r="E15" s="36"/>
      <c r="F15" s="39"/>
      <c r="G15" s="39"/>
      <c r="H15" s="39"/>
      <c r="I15" s="32">
        <f t="shared" si="0"/>
        <v>0</v>
      </c>
      <c r="J15" s="34" t="s">
        <v>807</v>
      </c>
      <c r="K15" s="34" t="s">
        <v>806</v>
      </c>
    </row>
    <row r="16" spans="1:14" x14ac:dyDescent="0.25">
      <c r="A16" s="34" t="s">
        <v>25</v>
      </c>
      <c r="B16" s="36"/>
      <c r="C16" s="36"/>
      <c r="D16" s="35" t="str">
        <f t="shared" si="1"/>
        <v xml:space="preserve"> - - bitte auswählen - -</v>
      </c>
      <c r="E16" s="36"/>
      <c r="F16" s="39"/>
      <c r="G16" s="39"/>
      <c r="H16" s="39"/>
      <c r="I16" s="32">
        <f t="shared" si="0"/>
        <v>0</v>
      </c>
      <c r="J16" s="34" t="s">
        <v>807</v>
      </c>
      <c r="K16" s="34" t="s">
        <v>806</v>
      </c>
    </row>
    <row r="17" spans="1:11" x14ac:dyDescent="0.25">
      <c r="A17" s="34" t="s">
        <v>26</v>
      </c>
      <c r="B17" s="36"/>
      <c r="C17" s="36"/>
      <c r="D17" s="35" t="str">
        <f t="shared" si="1"/>
        <v xml:space="preserve"> - - bitte auswählen - -</v>
      </c>
      <c r="E17" s="36"/>
      <c r="F17" s="39"/>
      <c r="G17" s="39"/>
      <c r="H17" s="39"/>
      <c r="I17" s="32">
        <f t="shared" si="0"/>
        <v>0</v>
      </c>
      <c r="J17" s="34" t="s">
        <v>807</v>
      </c>
      <c r="K17" s="34" t="s">
        <v>806</v>
      </c>
    </row>
    <row r="18" spans="1:11" x14ac:dyDescent="0.25">
      <c r="A18" s="34" t="s">
        <v>27</v>
      </c>
      <c r="B18" s="36"/>
      <c r="C18" s="36"/>
      <c r="D18" s="35" t="str">
        <f t="shared" si="1"/>
        <v xml:space="preserve"> - - bitte auswählen - -</v>
      </c>
      <c r="E18" s="36"/>
      <c r="F18" s="39"/>
      <c r="G18" s="39"/>
      <c r="H18" s="39"/>
      <c r="I18" s="32">
        <f t="shared" si="0"/>
        <v>0</v>
      </c>
      <c r="J18" s="34" t="s">
        <v>807</v>
      </c>
      <c r="K18" s="34" t="s">
        <v>806</v>
      </c>
    </row>
    <row r="19" spans="1:11" x14ac:dyDescent="0.25">
      <c r="A19" s="34" t="s">
        <v>28</v>
      </c>
      <c r="B19" s="36"/>
      <c r="C19" s="36"/>
      <c r="D19" s="35" t="str">
        <f t="shared" si="1"/>
        <v xml:space="preserve"> - - bitte auswählen - -</v>
      </c>
      <c r="E19" s="36"/>
      <c r="F19" s="39"/>
      <c r="G19" s="39"/>
      <c r="H19" s="39"/>
      <c r="I19" s="32">
        <f t="shared" si="0"/>
        <v>0</v>
      </c>
      <c r="J19" s="34" t="s">
        <v>807</v>
      </c>
      <c r="K19" s="34" t="s">
        <v>806</v>
      </c>
    </row>
    <row r="20" spans="1:11" x14ac:dyDescent="0.25">
      <c r="A20" s="34" t="s">
        <v>29</v>
      </c>
      <c r="B20" s="36"/>
      <c r="C20" s="36"/>
      <c r="D20" s="35" t="str">
        <f t="shared" si="1"/>
        <v xml:space="preserve"> - - bitte auswählen - -</v>
      </c>
      <c r="E20" s="36"/>
      <c r="F20" s="39"/>
      <c r="G20" s="39"/>
      <c r="H20" s="39"/>
      <c r="I20" s="32">
        <f t="shared" si="0"/>
        <v>0</v>
      </c>
      <c r="J20" s="34" t="s">
        <v>807</v>
      </c>
      <c r="K20" s="34" t="s">
        <v>806</v>
      </c>
    </row>
    <row r="21" spans="1:11" x14ac:dyDescent="0.25">
      <c r="A21" s="34" t="s">
        <v>30</v>
      </c>
      <c r="B21" s="36"/>
      <c r="C21" s="36"/>
      <c r="D21" s="35" t="str">
        <f t="shared" si="1"/>
        <v xml:space="preserve"> - - bitte auswählen - -</v>
      </c>
      <c r="E21" s="36"/>
      <c r="F21" s="39"/>
      <c r="G21" s="39"/>
      <c r="H21" s="39"/>
      <c r="I21" s="32">
        <f t="shared" si="0"/>
        <v>0</v>
      </c>
      <c r="J21" s="34" t="s">
        <v>807</v>
      </c>
      <c r="K21" s="34" t="s">
        <v>806</v>
      </c>
    </row>
    <row r="22" spans="1:11" x14ac:dyDescent="0.25">
      <c r="A22" s="34" t="s">
        <v>31</v>
      </c>
      <c r="B22" s="36"/>
      <c r="C22" s="36"/>
      <c r="D22" s="35" t="str">
        <f t="shared" si="1"/>
        <v xml:space="preserve"> - - bitte auswählen - -</v>
      </c>
      <c r="E22" s="36"/>
      <c r="F22" s="39"/>
      <c r="G22" s="39"/>
      <c r="H22" s="39"/>
      <c r="I22" s="32">
        <f t="shared" si="0"/>
        <v>0</v>
      </c>
      <c r="J22" s="34" t="s">
        <v>807</v>
      </c>
      <c r="K22" s="34" t="s">
        <v>806</v>
      </c>
    </row>
    <row r="23" spans="1:11" x14ac:dyDescent="0.25">
      <c r="A23" s="34" t="s">
        <v>32</v>
      </c>
      <c r="B23" s="36"/>
      <c r="C23" s="36"/>
      <c r="D23" s="35" t="str">
        <f t="shared" si="1"/>
        <v xml:space="preserve"> - - bitte auswählen - -</v>
      </c>
      <c r="E23" s="36"/>
      <c r="F23" s="39"/>
      <c r="G23" s="39"/>
      <c r="H23" s="39"/>
      <c r="I23" s="32">
        <f t="shared" si="0"/>
        <v>0</v>
      </c>
      <c r="J23" s="34" t="s">
        <v>807</v>
      </c>
      <c r="K23" s="34" t="s">
        <v>806</v>
      </c>
    </row>
    <row r="24" spans="1:11" x14ac:dyDescent="0.25">
      <c r="A24" s="34" t="s">
        <v>33</v>
      </c>
      <c r="B24" s="36"/>
      <c r="C24" s="36"/>
      <c r="D24" s="35" t="str">
        <f t="shared" si="1"/>
        <v xml:space="preserve"> - - bitte auswählen - -</v>
      </c>
      <c r="E24" s="36"/>
      <c r="F24" s="39"/>
      <c r="G24" s="39"/>
      <c r="H24" s="39"/>
      <c r="I24" s="32">
        <f t="shared" si="0"/>
        <v>0</v>
      </c>
      <c r="J24" s="34" t="s">
        <v>807</v>
      </c>
      <c r="K24" s="34" t="s">
        <v>806</v>
      </c>
    </row>
    <row r="25" spans="1:11" x14ac:dyDescent="0.25">
      <c r="A25" s="34" t="s">
        <v>34</v>
      </c>
      <c r="B25" s="36"/>
      <c r="C25" s="36"/>
      <c r="D25" s="35" t="str">
        <f t="shared" si="1"/>
        <v xml:space="preserve"> - - bitte auswählen - -</v>
      </c>
      <c r="E25" s="36"/>
      <c r="F25" s="39"/>
      <c r="G25" s="39"/>
      <c r="H25" s="39"/>
      <c r="I25" s="32">
        <f t="shared" si="0"/>
        <v>0</v>
      </c>
      <c r="J25" s="34" t="s">
        <v>807</v>
      </c>
      <c r="K25" s="34" t="s">
        <v>806</v>
      </c>
    </row>
    <row r="26" spans="1:11" x14ac:dyDescent="0.25">
      <c r="A26" s="34" t="s">
        <v>35</v>
      </c>
      <c r="B26" s="36"/>
      <c r="C26" s="36"/>
      <c r="D26" s="35" t="str">
        <f t="shared" si="1"/>
        <v xml:space="preserve"> - - bitte auswählen - -</v>
      </c>
      <c r="E26" s="36"/>
      <c r="F26" s="39"/>
      <c r="G26" s="39"/>
      <c r="H26" s="39"/>
      <c r="I26" s="32">
        <f t="shared" si="0"/>
        <v>0</v>
      </c>
      <c r="J26" s="34" t="s">
        <v>807</v>
      </c>
      <c r="K26" s="34" t="s">
        <v>806</v>
      </c>
    </row>
    <row r="27" spans="1:11" x14ac:dyDescent="0.25">
      <c r="A27" s="34" t="s">
        <v>36</v>
      </c>
      <c r="B27" s="36"/>
      <c r="C27" s="36"/>
      <c r="D27" s="35" t="str">
        <f t="shared" si="1"/>
        <v xml:space="preserve"> - - bitte auswählen - -</v>
      </c>
      <c r="E27" s="36"/>
      <c r="F27" s="39"/>
      <c r="G27" s="39"/>
      <c r="H27" s="39"/>
      <c r="I27" s="32">
        <f t="shared" si="0"/>
        <v>0</v>
      </c>
      <c r="J27" s="34" t="s">
        <v>807</v>
      </c>
      <c r="K27" s="34" t="s">
        <v>806</v>
      </c>
    </row>
    <row r="28" spans="1:11" x14ac:dyDescent="0.25">
      <c r="A28" s="34" t="s">
        <v>37</v>
      </c>
      <c r="B28" s="36"/>
      <c r="C28" s="36"/>
      <c r="D28" s="35" t="str">
        <f t="shared" si="1"/>
        <v xml:space="preserve"> - - bitte auswählen - -</v>
      </c>
      <c r="E28" s="36"/>
      <c r="F28" s="39"/>
      <c r="G28" s="39"/>
      <c r="H28" s="39"/>
      <c r="I28" s="32">
        <f t="shared" si="0"/>
        <v>0</v>
      </c>
      <c r="J28" s="34" t="s">
        <v>807</v>
      </c>
      <c r="K28" s="34" t="s">
        <v>806</v>
      </c>
    </row>
    <row r="29" spans="1:11" x14ac:dyDescent="0.25">
      <c r="A29" s="34" t="s">
        <v>38</v>
      </c>
      <c r="B29" s="36"/>
      <c r="C29" s="36"/>
      <c r="D29" s="35" t="str">
        <f t="shared" si="1"/>
        <v xml:space="preserve"> - - bitte auswählen - -</v>
      </c>
      <c r="E29" s="36"/>
      <c r="F29" s="39"/>
      <c r="G29" s="39"/>
      <c r="H29" s="39"/>
      <c r="I29" s="32">
        <f t="shared" si="0"/>
        <v>0</v>
      </c>
      <c r="J29" s="34" t="s">
        <v>807</v>
      </c>
      <c r="K29" s="34" t="s">
        <v>806</v>
      </c>
    </row>
    <row r="30" spans="1:11" x14ac:dyDescent="0.25">
      <c r="A30" s="34" t="s">
        <v>39</v>
      </c>
      <c r="B30" s="36"/>
      <c r="C30" s="36"/>
      <c r="D30" s="35" t="str">
        <f t="shared" si="1"/>
        <v xml:space="preserve"> - - bitte auswählen - -</v>
      </c>
      <c r="E30" s="36"/>
      <c r="F30" s="39"/>
      <c r="G30" s="39"/>
      <c r="H30" s="39"/>
      <c r="I30" s="32">
        <f t="shared" si="0"/>
        <v>0</v>
      </c>
      <c r="J30" s="34" t="s">
        <v>807</v>
      </c>
      <c r="K30" s="34" t="s">
        <v>806</v>
      </c>
    </row>
    <row r="31" spans="1:11" x14ac:dyDescent="0.25">
      <c r="A31" s="34" t="s">
        <v>40</v>
      </c>
      <c r="B31" s="36"/>
      <c r="C31" s="36"/>
      <c r="D31" s="35" t="str">
        <f t="shared" si="1"/>
        <v xml:space="preserve"> - - bitte auswählen - -</v>
      </c>
      <c r="E31" s="36"/>
      <c r="F31" s="39"/>
      <c r="G31" s="39"/>
      <c r="H31" s="39"/>
      <c r="I31" s="32">
        <f t="shared" si="0"/>
        <v>0</v>
      </c>
      <c r="J31" s="34" t="s">
        <v>807</v>
      </c>
      <c r="K31" s="34" t="s">
        <v>806</v>
      </c>
    </row>
    <row r="32" spans="1:11" x14ac:dyDescent="0.25">
      <c r="A32" s="34" t="s">
        <v>41</v>
      </c>
      <c r="B32" s="36"/>
      <c r="C32" s="36"/>
      <c r="D32" s="35" t="str">
        <f t="shared" si="1"/>
        <v xml:space="preserve"> - - bitte auswählen - -</v>
      </c>
      <c r="E32" s="36"/>
      <c r="F32" s="39"/>
      <c r="G32" s="39"/>
      <c r="H32" s="39"/>
      <c r="I32" s="32">
        <f t="shared" si="0"/>
        <v>0</v>
      </c>
      <c r="J32" s="34" t="s">
        <v>807</v>
      </c>
      <c r="K32" s="34" t="s">
        <v>806</v>
      </c>
    </row>
    <row r="33" spans="1:11" x14ac:dyDescent="0.25">
      <c r="A33" s="34" t="s">
        <v>42</v>
      </c>
      <c r="B33" s="36"/>
      <c r="C33" s="36"/>
      <c r="D33" s="35" t="str">
        <f t="shared" si="1"/>
        <v xml:space="preserve"> - - bitte auswählen - -</v>
      </c>
      <c r="E33" s="36"/>
      <c r="F33" s="39"/>
      <c r="G33" s="39"/>
      <c r="H33" s="39"/>
      <c r="I33" s="32">
        <f t="shared" si="0"/>
        <v>0</v>
      </c>
      <c r="J33" s="34" t="s">
        <v>807</v>
      </c>
      <c r="K33" s="34" t="s">
        <v>806</v>
      </c>
    </row>
    <row r="34" spans="1:11" x14ac:dyDescent="0.25">
      <c r="A34" s="34" t="s">
        <v>43</v>
      </c>
      <c r="B34" s="36"/>
      <c r="C34" s="36"/>
      <c r="D34" s="35" t="str">
        <f t="shared" si="1"/>
        <v xml:space="preserve"> - - bitte auswählen - -</v>
      </c>
      <c r="E34" s="36"/>
      <c r="F34" s="39"/>
      <c r="G34" s="39"/>
      <c r="H34" s="39"/>
      <c r="I34" s="32">
        <f t="shared" si="0"/>
        <v>0</v>
      </c>
      <c r="J34" s="34" t="s">
        <v>807</v>
      </c>
      <c r="K34" s="34" t="s">
        <v>806</v>
      </c>
    </row>
    <row r="35" spans="1:11" x14ac:dyDescent="0.25">
      <c r="A35" s="34" t="s">
        <v>44</v>
      </c>
      <c r="B35" s="36"/>
      <c r="C35" s="36"/>
      <c r="D35" s="35" t="str">
        <f t="shared" si="1"/>
        <v xml:space="preserve"> - - bitte auswählen - -</v>
      </c>
      <c r="E35" s="36"/>
      <c r="F35" s="39"/>
      <c r="G35" s="39"/>
      <c r="H35" s="39"/>
      <c r="I35" s="32">
        <f t="shared" si="0"/>
        <v>0</v>
      </c>
      <c r="J35" s="34" t="s">
        <v>807</v>
      </c>
      <c r="K35" s="34" t="s">
        <v>806</v>
      </c>
    </row>
    <row r="36" spans="1:11" x14ac:dyDescent="0.25">
      <c r="A36" s="34" t="s">
        <v>45</v>
      </c>
      <c r="B36" s="36"/>
      <c r="C36" s="36"/>
      <c r="D36" s="35" t="str">
        <f t="shared" si="1"/>
        <v xml:space="preserve"> - - bitte auswählen - -</v>
      </c>
      <c r="E36" s="36"/>
      <c r="F36" s="39"/>
      <c r="G36" s="39"/>
      <c r="H36" s="39"/>
      <c r="I36" s="32">
        <f t="shared" si="0"/>
        <v>0</v>
      </c>
      <c r="J36" s="34" t="s">
        <v>807</v>
      </c>
      <c r="K36" s="34" t="s">
        <v>806</v>
      </c>
    </row>
    <row r="37" spans="1:11" x14ac:dyDescent="0.25">
      <c r="A37" s="34" t="s">
        <v>46</v>
      </c>
      <c r="B37" s="36"/>
      <c r="C37" s="36"/>
      <c r="D37" s="35" t="str">
        <f t="shared" si="1"/>
        <v xml:space="preserve"> - - bitte auswählen - -</v>
      </c>
      <c r="E37" s="36"/>
      <c r="F37" s="39"/>
      <c r="G37" s="39"/>
      <c r="H37" s="39"/>
      <c r="I37" s="32">
        <f t="shared" si="0"/>
        <v>0</v>
      </c>
      <c r="J37" s="34" t="s">
        <v>807</v>
      </c>
      <c r="K37" s="34" t="s">
        <v>806</v>
      </c>
    </row>
    <row r="38" spans="1:11" x14ac:dyDescent="0.25">
      <c r="A38" s="34" t="s">
        <v>47</v>
      </c>
      <c r="B38" s="36"/>
      <c r="C38" s="36"/>
      <c r="D38" s="35" t="str">
        <f t="shared" si="1"/>
        <v xml:space="preserve"> - - bitte auswählen - -</v>
      </c>
      <c r="E38" s="36"/>
      <c r="F38" s="39"/>
      <c r="G38" s="39"/>
      <c r="H38" s="39"/>
      <c r="I38" s="32">
        <f t="shared" si="0"/>
        <v>0</v>
      </c>
      <c r="J38" s="34" t="s">
        <v>807</v>
      </c>
      <c r="K38" s="34" t="s">
        <v>806</v>
      </c>
    </row>
    <row r="39" spans="1:11" x14ac:dyDescent="0.25">
      <c r="A39" s="34" t="s">
        <v>48</v>
      </c>
      <c r="B39" s="36"/>
      <c r="C39" s="36"/>
      <c r="D39" s="35" t="str">
        <f t="shared" si="1"/>
        <v xml:space="preserve"> - - bitte auswählen - -</v>
      </c>
      <c r="E39" s="36"/>
      <c r="F39" s="39"/>
      <c r="G39" s="39"/>
      <c r="H39" s="39"/>
      <c r="I39" s="32">
        <f t="shared" si="0"/>
        <v>0</v>
      </c>
      <c r="J39" s="34" t="s">
        <v>807</v>
      </c>
      <c r="K39" s="34" t="s">
        <v>806</v>
      </c>
    </row>
    <row r="40" spans="1:11" x14ac:dyDescent="0.25">
      <c r="A40" s="34" t="s">
        <v>49</v>
      </c>
      <c r="B40" s="36"/>
      <c r="C40" s="36"/>
      <c r="D40" s="35" t="str">
        <f t="shared" si="1"/>
        <v xml:space="preserve"> - - bitte auswählen - -</v>
      </c>
      <c r="E40" s="36"/>
      <c r="F40" s="39"/>
      <c r="G40" s="39"/>
      <c r="H40" s="39"/>
      <c r="I40" s="32">
        <f t="shared" si="0"/>
        <v>0</v>
      </c>
      <c r="J40" s="34" t="s">
        <v>807</v>
      </c>
      <c r="K40" s="34" t="s">
        <v>806</v>
      </c>
    </row>
    <row r="41" spans="1:11" x14ac:dyDescent="0.25">
      <c r="A41" s="34" t="s">
        <v>50</v>
      </c>
      <c r="B41" s="36"/>
      <c r="C41" s="36"/>
      <c r="D41" s="35" t="str">
        <f t="shared" si="1"/>
        <v xml:space="preserve"> - - bitte auswählen - -</v>
      </c>
      <c r="E41" s="36"/>
      <c r="F41" s="39"/>
      <c r="G41" s="39"/>
      <c r="H41" s="39"/>
      <c r="I41" s="32">
        <f t="shared" si="0"/>
        <v>0</v>
      </c>
      <c r="J41" s="34" t="s">
        <v>807</v>
      </c>
      <c r="K41" s="34" t="s">
        <v>806</v>
      </c>
    </row>
    <row r="42" spans="1:11" x14ac:dyDescent="0.25">
      <c r="A42" s="34" t="s">
        <v>51</v>
      </c>
      <c r="B42" s="36"/>
      <c r="C42" s="36"/>
      <c r="D42" s="35" t="str">
        <f t="shared" si="1"/>
        <v xml:space="preserve"> - - bitte auswählen - -</v>
      </c>
      <c r="E42" s="36"/>
      <c r="F42" s="39"/>
      <c r="G42" s="39"/>
      <c r="H42" s="39"/>
      <c r="I42" s="32">
        <f t="shared" si="0"/>
        <v>0</v>
      </c>
      <c r="J42" s="34" t="s">
        <v>807</v>
      </c>
      <c r="K42" s="34" t="s">
        <v>806</v>
      </c>
    </row>
    <row r="43" spans="1:11" x14ac:dyDescent="0.25">
      <c r="A43" s="34" t="s">
        <v>52</v>
      </c>
      <c r="B43" s="36"/>
      <c r="C43" s="36"/>
      <c r="D43" s="35" t="str">
        <f t="shared" si="1"/>
        <v xml:space="preserve"> - - bitte auswählen - -</v>
      </c>
      <c r="E43" s="36"/>
      <c r="F43" s="39"/>
      <c r="G43" s="39"/>
      <c r="H43" s="39"/>
      <c r="I43" s="32">
        <f t="shared" si="0"/>
        <v>0</v>
      </c>
      <c r="J43" s="34" t="s">
        <v>807</v>
      </c>
      <c r="K43" s="34" t="s">
        <v>806</v>
      </c>
    </row>
    <row r="44" spans="1:11" x14ac:dyDescent="0.25">
      <c r="A44" s="34" t="s">
        <v>53</v>
      </c>
      <c r="B44" s="36"/>
      <c r="C44" s="36"/>
      <c r="D44" s="35" t="str">
        <f t="shared" si="1"/>
        <v xml:space="preserve"> - - bitte auswählen - -</v>
      </c>
      <c r="E44" s="36"/>
      <c r="F44" s="39"/>
      <c r="G44" s="39"/>
      <c r="H44" s="39"/>
      <c r="I44" s="32">
        <f t="shared" si="0"/>
        <v>0</v>
      </c>
      <c r="J44" s="34" t="s">
        <v>807</v>
      </c>
      <c r="K44" s="34" t="s">
        <v>806</v>
      </c>
    </row>
    <row r="45" spans="1:11" x14ac:dyDescent="0.25">
      <c r="A45" s="34" t="s">
        <v>54</v>
      </c>
      <c r="B45" s="36"/>
      <c r="C45" s="36"/>
      <c r="D45" s="35" t="str">
        <f t="shared" si="1"/>
        <v xml:space="preserve"> - - bitte auswählen - -</v>
      </c>
      <c r="E45" s="36"/>
      <c r="F45" s="39"/>
      <c r="G45" s="39"/>
      <c r="H45" s="39"/>
      <c r="I45" s="32">
        <f t="shared" si="0"/>
        <v>0</v>
      </c>
      <c r="J45" s="34" t="s">
        <v>807</v>
      </c>
      <c r="K45" s="34" t="s">
        <v>806</v>
      </c>
    </row>
    <row r="46" spans="1:11" x14ac:dyDescent="0.25">
      <c r="A46" s="34" t="s">
        <v>55</v>
      </c>
      <c r="B46" s="36"/>
      <c r="C46" s="36"/>
      <c r="D46" s="35" t="str">
        <f t="shared" si="1"/>
        <v xml:space="preserve"> - - bitte auswählen - -</v>
      </c>
      <c r="E46" s="36"/>
      <c r="F46" s="39"/>
      <c r="G46" s="39"/>
      <c r="H46" s="39"/>
      <c r="I46" s="32">
        <f t="shared" si="0"/>
        <v>0</v>
      </c>
      <c r="J46" s="34" t="s">
        <v>807</v>
      </c>
      <c r="K46" s="34" t="s">
        <v>806</v>
      </c>
    </row>
    <row r="47" spans="1:11" x14ac:dyDescent="0.25">
      <c r="A47" s="34" t="s">
        <v>56</v>
      </c>
      <c r="B47" s="36"/>
      <c r="C47" s="36"/>
      <c r="D47" s="35" t="str">
        <f t="shared" si="1"/>
        <v xml:space="preserve"> - - bitte auswählen - -</v>
      </c>
      <c r="E47" s="36"/>
      <c r="F47" s="39"/>
      <c r="G47" s="39"/>
      <c r="H47" s="39"/>
      <c r="I47" s="32">
        <f t="shared" si="0"/>
        <v>0</v>
      </c>
      <c r="J47" s="34" t="s">
        <v>807</v>
      </c>
      <c r="K47" s="34" t="s">
        <v>806</v>
      </c>
    </row>
    <row r="48" spans="1:11" x14ac:dyDescent="0.25">
      <c r="A48" s="34" t="s">
        <v>57</v>
      </c>
      <c r="B48" s="36"/>
      <c r="C48" s="36"/>
      <c r="D48" s="35" t="str">
        <f t="shared" si="1"/>
        <v xml:space="preserve"> - - bitte auswählen - -</v>
      </c>
      <c r="E48" s="36"/>
      <c r="F48" s="39"/>
      <c r="G48" s="39"/>
      <c r="H48" s="39"/>
      <c r="I48" s="32">
        <f t="shared" si="0"/>
        <v>0</v>
      </c>
      <c r="J48" s="34" t="s">
        <v>807</v>
      </c>
      <c r="K48" s="34" t="s">
        <v>806</v>
      </c>
    </row>
    <row r="49" spans="1:11" x14ac:dyDescent="0.25">
      <c r="A49" s="34" t="s">
        <v>58</v>
      </c>
      <c r="B49" s="36"/>
      <c r="C49" s="36"/>
      <c r="D49" s="35" t="str">
        <f t="shared" si="1"/>
        <v xml:space="preserve"> - - bitte auswählen - -</v>
      </c>
      <c r="E49" s="36"/>
      <c r="F49" s="39"/>
      <c r="G49" s="39"/>
      <c r="H49" s="39"/>
      <c r="I49" s="32">
        <f t="shared" si="0"/>
        <v>0</v>
      </c>
      <c r="J49" s="34" t="s">
        <v>807</v>
      </c>
      <c r="K49" s="34" t="s">
        <v>806</v>
      </c>
    </row>
    <row r="50" spans="1:11" x14ac:dyDescent="0.25">
      <c r="A50" s="34" t="s">
        <v>59</v>
      </c>
      <c r="B50" s="36"/>
      <c r="C50" s="36"/>
      <c r="D50" s="35" t="str">
        <f t="shared" si="1"/>
        <v xml:space="preserve"> - - bitte auswählen - -</v>
      </c>
      <c r="E50" s="36"/>
      <c r="F50" s="39"/>
      <c r="G50" s="39"/>
      <c r="H50" s="39"/>
      <c r="I50" s="32">
        <f t="shared" si="0"/>
        <v>0</v>
      </c>
      <c r="J50" s="34" t="s">
        <v>807</v>
      </c>
      <c r="K50" s="34" t="s">
        <v>806</v>
      </c>
    </row>
    <row r="51" spans="1:11" x14ac:dyDescent="0.25">
      <c r="A51" s="34" t="s">
        <v>60</v>
      </c>
      <c r="B51" s="36"/>
      <c r="C51" s="36"/>
      <c r="D51" s="35" t="str">
        <f t="shared" si="1"/>
        <v xml:space="preserve"> - - bitte auswählen - -</v>
      </c>
      <c r="E51" s="36"/>
      <c r="F51" s="39"/>
      <c r="G51" s="39"/>
      <c r="H51" s="39"/>
      <c r="I51" s="32">
        <f t="shared" si="0"/>
        <v>0</v>
      </c>
      <c r="J51" s="34" t="s">
        <v>807</v>
      </c>
      <c r="K51" s="34" t="s">
        <v>806</v>
      </c>
    </row>
    <row r="52" spans="1:11" x14ac:dyDescent="0.25">
      <c r="A52" s="34" t="s">
        <v>61</v>
      </c>
      <c r="B52" s="36"/>
      <c r="C52" s="36"/>
      <c r="D52" s="35" t="str">
        <f t="shared" si="1"/>
        <v xml:space="preserve"> - - bitte auswählen - -</v>
      </c>
      <c r="E52" s="36"/>
      <c r="F52" s="39"/>
      <c r="G52" s="39"/>
      <c r="H52" s="39"/>
      <c r="I52" s="32">
        <f t="shared" si="0"/>
        <v>0</v>
      </c>
      <c r="J52" s="34" t="s">
        <v>807</v>
      </c>
      <c r="K52" s="34" t="s">
        <v>806</v>
      </c>
    </row>
    <row r="53" spans="1:11" x14ac:dyDescent="0.25">
      <c r="A53" s="34" t="s">
        <v>62</v>
      </c>
      <c r="B53" s="36"/>
      <c r="C53" s="36"/>
      <c r="D53" s="35" t="str">
        <f t="shared" si="1"/>
        <v xml:space="preserve"> - - bitte auswählen - -</v>
      </c>
      <c r="E53" s="36"/>
      <c r="F53" s="39"/>
      <c r="G53" s="39"/>
      <c r="H53" s="39"/>
      <c r="I53" s="32">
        <f t="shared" si="0"/>
        <v>0</v>
      </c>
      <c r="J53" s="34" t="s">
        <v>807</v>
      </c>
      <c r="K53" s="34" t="s">
        <v>806</v>
      </c>
    </row>
    <row r="54" spans="1:11" x14ac:dyDescent="0.25">
      <c r="A54" s="34" t="s">
        <v>63</v>
      </c>
      <c r="B54" s="36"/>
      <c r="C54" s="36"/>
      <c r="D54" s="35" t="str">
        <f t="shared" si="1"/>
        <v xml:space="preserve"> - - bitte auswählen - -</v>
      </c>
      <c r="E54" s="36"/>
      <c r="F54" s="39"/>
      <c r="G54" s="39"/>
      <c r="H54" s="39"/>
      <c r="I54" s="32">
        <f t="shared" si="0"/>
        <v>0</v>
      </c>
      <c r="J54" s="34" t="s">
        <v>807</v>
      </c>
      <c r="K54" s="34" t="s">
        <v>806</v>
      </c>
    </row>
    <row r="55" spans="1:11" x14ac:dyDescent="0.25">
      <c r="A55" s="34" t="s">
        <v>64</v>
      </c>
      <c r="B55" s="36"/>
      <c r="C55" s="36"/>
      <c r="D55" s="35" t="str">
        <f t="shared" si="1"/>
        <v xml:space="preserve"> - - bitte auswählen - -</v>
      </c>
      <c r="E55" s="36"/>
      <c r="F55" s="39"/>
      <c r="G55" s="39"/>
      <c r="H55" s="39"/>
      <c r="I55" s="32">
        <f t="shared" si="0"/>
        <v>0</v>
      </c>
      <c r="J55" s="34" t="s">
        <v>807</v>
      </c>
      <c r="K55" s="34" t="s">
        <v>806</v>
      </c>
    </row>
    <row r="57" spans="1:11" x14ac:dyDescent="0.25">
      <c r="B57" s="30"/>
    </row>
    <row r="65" s="4" customFormat="1" x14ac:dyDescent="0.25"/>
    <row r="66" s="4" customFormat="1" x14ac:dyDescent="0.25"/>
    <row r="67" s="4" customFormat="1" x14ac:dyDescent="0.25"/>
    <row r="68" s="4" customFormat="1" x14ac:dyDescent="0.25"/>
    <row r="69" s="4" customFormat="1" x14ac:dyDescent="0.25"/>
    <row r="70" s="4" customFormat="1" x14ac:dyDescent="0.25"/>
  </sheetData>
  <mergeCells count="1">
    <mergeCell ref="A1:D1"/>
  </mergeCells>
  <dataValidations count="1">
    <dataValidation type="whole" allowBlank="1" showInputMessage="1" showErrorMessage="1" sqref="F33:H55" xr:uid="{3FFDCCB7-BD3E-456F-9640-320C0D1D378F}">
      <formula1>0</formula1>
      <formula2>200</formula2>
    </dataValidation>
  </dataValidations>
  <pageMargins left="0.7" right="0.7" top="0.78740157499999996" bottom="0.78740157499999996" header="0.3" footer="0.3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31EC0E4-A882-4C39-92C2-6C7C0B1F2A07}">
          <x14:formula1>
            <xm:f>_xlfn.ANCHORARRAY(Hilfsliste!$A$2)</xm:f>
          </x14:formula1>
          <xm:sqref>E6:E55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7" tint="0.79998168889431442"/>
  </sheetPr>
  <dimension ref="A1:O70"/>
  <sheetViews>
    <sheetView workbookViewId="0">
      <pane xSplit="1" ySplit="5" topLeftCell="B6" activePane="bottomRight" state="frozen"/>
      <selection activeCell="B10" sqref="B10:E10"/>
      <selection pane="topRight" activeCell="B10" sqref="B10:E10"/>
      <selection pane="bottomLeft" activeCell="B10" sqref="B10:E10"/>
      <selection pane="bottomRight" activeCell="B10" sqref="B10:E10"/>
    </sheetView>
  </sheetViews>
  <sheetFormatPr baseColWidth="10" defaultColWidth="9" defaultRowHeight="15" x14ac:dyDescent="0.25"/>
  <cols>
    <col min="1" max="1" width="4.7109375" style="4" customWidth="1"/>
    <col min="2" max="2" width="22.5703125" style="4" customWidth="1"/>
    <col min="3" max="3" width="16.140625" style="4" customWidth="1"/>
    <col min="4" max="4" width="22.5703125" style="4" customWidth="1"/>
    <col min="5" max="5" width="20.140625" style="4" customWidth="1"/>
    <col min="6" max="6" width="14.140625" style="4" bestFit="1" customWidth="1"/>
    <col min="7" max="7" width="5.5703125" style="4" bestFit="1" customWidth="1"/>
    <col min="8" max="14" width="11.42578125" style="4" customWidth="1"/>
    <col min="15" max="15" width="37.42578125" style="4" customWidth="1"/>
    <col min="16" max="257" width="11.42578125" style="4" customWidth="1"/>
    <col min="258" max="16384" width="9" style="4"/>
  </cols>
  <sheetData>
    <row r="1" spans="1:15" ht="24" x14ac:dyDescent="0.4">
      <c r="A1" s="53" t="str">
        <f>Gaue!I1</f>
        <v>Jugendfernwettkampf 2026</v>
      </c>
      <c r="B1" s="53"/>
      <c r="C1" s="53"/>
      <c r="D1" s="53"/>
      <c r="E1" s="2"/>
      <c r="F1" s="3" t="str">
        <f>Deckblatt!B10</f>
        <v xml:space="preserve"> - - bitte auswählen - -</v>
      </c>
      <c r="G1" s="3"/>
      <c r="H1" s="3"/>
      <c r="I1" s="3"/>
      <c r="J1" s="3"/>
      <c r="K1" s="3"/>
      <c r="L1" s="3"/>
    </row>
    <row r="3" spans="1:15" ht="21" x14ac:dyDescent="0.35">
      <c r="A3" s="3" t="s">
        <v>789</v>
      </c>
      <c r="O3" s="29" t="str">
        <f>HYPERLINK("#'Deckblatt'!A1","⬅ Zurück zum Deckblatt")</f>
        <v>⬅ Zurück zum Deckblatt</v>
      </c>
    </row>
    <row r="5" spans="1:15" x14ac:dyDescent="0.25">
      <c r="A5" s="31" t="s">
        <v>5</v>
      </c>
      <c r="B5" s="31" t="s">
        <v>9</v>
      </c>
      <c r="C5" s="31" t="s">
        <v>812</v>
      </c>
      <c r="D5" s="31" t="s">
        <v>8</v>
      </c>
      <c r="E5" s="32" t="s">
        <v>13</v>
      </c>
      <c r="F5" s="33" t="s">
        <v>14</v>
      </c>
      <c r="G5" s="33" t="s">
        <v>15</v>
      </c>
    </row>
    <row r="6" spans="1:15" x14ac:dyDescent="0.25">
      <c r="A6" s="34" t="s">
        <v>10</v>
      </c>
      <c r="B6" s="34"/>
      <c r="C6" s="35"/>
      <c r="D6" s="34" t="str">
        <f>$F$1</f>
        <v xml:space="preserve"> - - bitte auswählen - -</v>
      </c>
      <c r="E6" s="32"/>
      <c r="F6" s="36" t="s">
        <v>807</v>
      </c>
      <c r="G6" s="36" t="s">
        <v>806</v>
      </c>
    </row>
    <row r="7" spans="1:15" x14ac:dyDescent="0.25">
      <c r="A7" s="34" t="s">
        <v>11</v>
      </c>
      <c r="B7" s="36"/>
      <c r="C7" s="35"/>
      <c r="D7" s="34" t="str">
        <f t="shared" ref="D7:D25" si="0">$F$1</f>
        <v xml:space="preserve"> - - bitte auswählen - -</v>
      </c>
      <c r="E7" s="32"/>
      <c r="F7" s="36" t="s">
        <v>807</v>
      </c>
      <c r="G7" s="36" t="s">
        <v>806</v>
      </c>
    </row>
    <row r="8" spans="1:15" x14ac:dyDescent="0.25">
      <c r="A8" s="34" t="s">
        <v>12</v>
      </c>
      <c r="B8" s="36"/>
      <c r="C8" s="35"/>
      <c r="D8" s="34" t="str">
        <f t="shared" si="0"/>
        <v xml:space="preserve"> - - bitte auswählen - -</v>
      </c>
      <c r="E8" s="32"/>
      <c r="F8" s="36" t="s">
        <v>807</v>
      </c>
      <c r="G8" s="36" t="s">
        <v>806</v>
      </c>
    </row>
    <row r="9" spans="1:15" x14ac:dyDescent="0.25">
      <c r="A9" s="34" t="s">
        <v>18</v>
      </c>
      <c r="B9" s="34"/>
      <c r="C9" s="35"/>
      <c r="D9" s="34" t="str">
        <f t="shared" si="0"/>
        <v xml:space="preserve"> - - bitte auswählen - -</v>
      </c>
      <c r="E9" s="32"/>
      <c r="F9" s="36" t="s">
        <v>807</v>
      </c>
      <c r="G9" s="36" t="s">
        <v>806</v>
      </c>
    </row>
    <row r="10" spans="1:15" x14ac:dyDescent="0.25">
      <c r="A10" s="34" t="s">
        <v>19</v>
      </c>
      <c r="B10" s="34"/>
      <c r="C10" s="35"/>
      <c r="D10" s="34" t="str">
        <f t="shared" si="0"/>
        <v xml:space="preserve"> - - bitte auswählen - -</v>
      </c>
      <c r="E10" s="32"/>
      <c r="F10" s="36" t="s">
        <v>807</v>
      </c>
      <c r="G10" s="36" t="s">
        <v>806</v>
      </c>
    </row>
    <row r="11" spans="1:15" x14ac:dyDescent="0.25">
      <c r="A11" s="34" t="s">
        <v>20</v>
      </c>
      <c r="B11" s="36"/>
      <c r="C11" s="35"/>
      <c r="D11" s="34" t="str">
        <f t="shared" si="0"/>
        <v xml:space="preserve"> - - bitte auswählen - -</v>
      </c>
      <c r="E11" s="32"/>
      <c r="F11" s="36" t="s">
        <v>807</v>
      </c>
      <c r="G11" s="36" t="s">
        <v>806</v>
      </c>
    </row>
    <row r="12" spans="1:15" x14ac:dyDescent="0.25">
      <c r="A12" s="34" t="s">
        <v>21</v>
      </c>
      <c r="B12" s="36"/>
      <c r="C12" s="35"/>
      <c r="D12" s="34" t="str">
        <f t="shared" si="0"/>
        <v xml:space="preserve"> - - bitte auswählen - -</v>
      </c>
      <c r="E12" s="32"/>
      <c r="F12" s="36" t="s">
        <v>807</v>
      </c>
      <c r="G12" s="36" t="s">
        <v>806</v>
      </c>
    </row>
    <row r="13" spans="1:15" x14ac:dyDescent="0.25">
      <c r="A13" s="34" t="s">
        <v>22</v>
      </c>
      <c r="B13" s="36"/>
      <c r="C13" s="35"/>
      <c r="D13" s="34" t="str">
        <f t="shared" si="0"/>
        <v xml:space="preserve"> - - bitte auswählen - -</v>
      </c>
      <c r="E13" s="32"/>
      <c r="F13" s="36" t="s">
        <v>807</v>
      </c>
      <c r="G13" s="36" t="s">
        <v>806</v>
      </c>
    </row>
    <row r="14" spans="1:15" x14ac:dyDescent="0.25">
      <c r="A14" s="34" t="s">
        <v>23</v>
      </c>
      <c r="B14" s="34"/>
      <c r="C14" s="35"/>
      <c r="D14" s="34" t="str">
        <f t="shared" si="0"/>
        <v xml:space="preserve"> - - bitte auswählen - -</v>
      </c>
      <c r="E14" s="32"/>
      <c r="F14" s="36" t="s">
        <v>807</v>
      </c>
      <c r="G14" s="36" t="s">
        <v>806</v>
      </c>
    </row>
    <row r="15" spans="1:15" x14ac:dyDescent="0.25">
      <c r="A15" s="34" t="s">
        <v>24</v>
      </c>
      <c r="B15" s="36"/>
      <c r="C15" s="35"/>
      <c r="D15" s="34" t="str">
        <f t="shared" si="0"/>
        <v xml:space="preserve"> - - bitte auswählen - -</v>
      </c>
      <c r="E15" s="32"/>
      <c r="F15" s="36" t="s">
        <v>807</v>
      </c>
      <c r="G15" s="36" t="s">
        <v>806</v>
      </c>
    </row>
    <row r="16" spans="1:15" x14ac:dyDescent="0.25">
      <c r="A16" s="34" t="s">
        <v>25</v>
      </c>
      <c r="B16" s="34"/>
      <c r="C16" s="35"/>
      <c r="D16" s="34" t="str">
        <f t="shared" si="0"/>
        <v xml:space="preserve"> - - bitte auswählen - -</v>
      </c>
      <c r="E16" s="32"/>
      <c r="F16" s="36" t="s">
        <v>807</v>
      </c>
      <c r="G16" s="36" t="s">
        <v>806</v>
      </c>
    </row>
    <row r="17" spans="1:7" x14ac:dyDescent="0.25">
      <c r="A17" s="34" t="s">
        <v>26</v>
      </c>
      <c r="B17" s="36"/>
      <c r="C17" s="35"/>
      <c r="D17" s="34" t="str">
        <f t="shared" si="0"/>
        <v xml:space="preserve"> - - bitte auswählen - -</v>
      </c>
      <c r="E17" s="32"/>
      <c r="F17" s="36" t="s">
        <v>807</v>
      </c>
      <c r="G17" s="36" t="s">
        <v>806</v>
      </c>
    </row>
    <row r="18" spans="1:7" x14ac:dyDescent="0.25">
      <c r="A18" s="34" t="s">
        <v>27</v>
      </c>
      <c r="B18" s="34"/>
      <c r="C18" s="35"/>
      <c r="D18" s="34" t="str">
        <f t="shared" si="0"/>
        <v xml:space="preserve"> - - bitte auswählen - -</v>
      </c>
      <c r="E18" s="32"/>
      <c r="F18" s="36" t="s">
        <v>807</v>
      </c>
      <c r="G18" s="36" t="s">
        <v>806</v>
      </c>
    </row>
    <row r="19" spans="1:7" x14ac:dyDescent="0.25">
      <c r="A19" s="34" t="s">
        <v>28</v>
      </c>
      <c r="B19" s="36"/>
      <c r="C19" s="35"/>
      <c r="D19" s="34" t="str">
        <f t="shared" si="0"/>
        <v xml:space="preserve"> - - bitte auswählen - -</v>
      </c>
      <c r="E19" s="32"/>
      <c r="F19" s="36" t="s">
        <v>807</v>
      </c>
      <c r="G19" s="36" t="s">
        <v>806</v>
      </c>
    </row>
    <row r="20" spans="1:7" x14ac:dyDescent="0.25">
      <c r="A20" s="34" t="s">
        <v>29</v>
      </c>
      <c r="B20" s="34"/>
      <c r="C20" s="35"/>
      <c r="D20" s="34" t="str">
        <f t="shared" si="0"/>
        <v xml:space="preserve"> - - bitte auswählen - -</v>
      </c>
      <c r="E20" s="32"/>
      <c r="F20" s="36" t="s">
        <v>807</v>
      </c>
      <c r="G20" s="36" t="s">
        <v>806</v>
      </c>
    </row>
    <row r="21" spans="1:7" x14ac:dyDescent="0.25">
      <c r="A21" s="34" t="s">
        <v>30</v>
      </c>
      <c r="B21" s="36"/>
      <c r="C21" s="35"/>
      <c r="D21" s="34" t="str">
        <f t="shared" si="0"/>
        <v xml:space="preserve"> - - bitte auswählen - -</v>
      </c>
      <c r="E21" s="32"/>
      <c r="F21" s="36" t="s">
        <v>807</v>
      </c>
      <c r="G21" s="36" t="s">
        <v>806</v>
      </c>
    </row>
    <row r="22" spans="1:7" x14ac:dyDescent="0.25">
      <c r="A22" s="34" t="s">
        <v>31</v>
      </c>
      <c r="B22" s="34"/>
      <c r="C22" s="35"/>
      <c r="D22" s="34" t="str">
        <f t="shared" si="0"/>
        <v xml:space="preserve"> - - bitte auswählen - -</v>
      </c>
      <c r="E22" s="32"/>
      <c r="F22" s="36" t="s">
        <v>807</v>
      </c>
      <c r="G22" s="36" t="s">
        <v>806</v>
      </c>
    </row>
    <row r="23" spans="1:7" x14ac:dyDescent="0.25">
      <c r="A23" s="34" t="s">
        <v>32</v>
      </c>
      <c r="B23" s="36"/>
      <c r="C23" s="35"/>
      <c r="D23" s="34" t="str">
        <f t="shared" si="0"/>
        <v xml:space="preserve"> - - bitte auswählen - -</v>
      </c>
      <c r="E23" s="32"/>
      <c r="F23" s="36" t="s">
        <v>807</v>
      </c>
      <c r="G23" s="36" t="s">
        <v>806</v>
      </c>
    </row>
    <row r="24" spans="1:7" x14ac:dyDescent="0.25">
      <c r="A24" s="34" t="s">
        <v>33</v>
      </c>
      <c r="B24" s="34"/>
      <c r="C24" s="35"/>
      <c r="D24" s="34" t="str">
        <f t="shared" si="0"/>
        <v xml:space="preserve"> - - bitte auswählen - -</v>
      </c>
      <c r="E24" s="32"/>
      <c r="F24" s="36" t="s">
        <v>807</v>
      </c>
      <c r="G24" s="36" t="s">
        <v>806</v>
      </c>
    </row>
    <row r="25" spans="1:7" x14ac:dyDescent="0.25">
      <c r="A25" s="34" t="s">
        <v>34</v>
      </c>
      <c r="B25" s="36"/>
      <c r="C25" s="35"/>
      <c r="D25" s="34" t="str">
        <f t="shared" si="0"/>
        <v xml:space="preserve"> - - bitte auswählen - -</v>
      </c>
      <c r="E25" s="32"/>
      <c r="F25" s="36" t="s">
        <v>807</v>
      </c>
      <c r="G25" s="36" t="s">
        <v>806</v>
      </c>
    </row>
    <row r="27" spans="1:7" x14ac:dyDescent="0.25">
      <c r="B27" s="30"/>
    </row>
    <row r="33" s="4" customFormat="1" x14ac:dyDescent="0.25"/>
    <row r="34" s="4" customFormat="1" x14ac:dyDescent="0.25"/>
    <row r="35" s="4" customFormat="1" x14ac:dyDescent="0.25"/>
    <row r="36" s="4" customFormat="1" x14ac:dyDescent="0.25"/>
    <row r="37" s="4" customFormat="1" x14ac:dyDescent="0.25"/>
    <row r="38" s="4" customFormat="1" x14ac:dyDescent="0.25"/>
    <row r="39" s="4" customFormat="1" x14ac:dyDescent="0.25"/>
    <row r="40" s="4" customFormat="1" x14ac:dyDescent="0.25"/>
    <row r="41" s="4" customFormat="1" x14ac:dyDescent="0.25"/>
    <row r="42" s="4" customFormat="1" x14ac:dyDescent="0.25"/>
    <row r="43" s="4" customFormat="1" x14ac:dyDescent="0.25"/>
    <row r="44" s="4" customFormat="1" x14ac:dyDescent="0.25"/>
    <row r="45" s="4" customFormat="1" x14ac:dyDescent="0.25"/>
    <row r="46" s="4" customFormat="1" x14ac:dyDescent="0.25"/>
    <row r="47" s="4" customFormat="1" x14ac:dyDescent="0.25"/>
    <row r="48" s="4" customFormat="1" x14ac:dyDescent="0.25"/>
    <row r="49" s="4" customFormat="1" x14ac:dyDescent="0.25"/>
    <row r="50" s="4" customFormat="1" x14ac:dyDescent="0.25"/>
    <row r="51" s="4" customFormat="1" x14ac:dyDescent="0.25"/>
    <row r="52" s="4" customFormat="1" x14ac:dyDescent="0.25"/>
    <row r="53" s="4" customFormat="1" x14ac:dyDescent="0.25"/>
    <row r="54" s="4" customFormat="1" x14ac:dyDescent="0.25"/>
    <row r="55" s="4" customFormat="1" x14ac:dyDescent="0.25"/>
    <row r="56" s="4" customFormat="1" x14ac:dyDescent="0.25"/>
    <row r="57" s="4" customFormat="1" x14ac:dyDescent="0.25"/>
    <row r="58" s="4" customFormat="1" x14ac:dyDescent="0.25"/>
    <row r="59" s="4" customFormat="1" x14ac:dyDescent="0.25"/>
    <row r="60" s="4" customFormat="1" x14ac:dyDescent="0.25"/>
    <row r="61" s="4" customFormat="1" x14ac:dyDescent="0.25"/>
    <row r="62" s="4" customFormat="1" x14ac:dyDescent="0.25"/>
    <row r="63" s="4" customFormat="1" x14ac:dyDescent="0.25"/>
    <row r="64" s="4" customFormat="1" x14ac:dyDescent="0.25"/>
    <row r="65" s="4" customFormat="1" x14ac:dyDescent="0.25"/>
    <row r="66" s="4" customFormat="1" x14ac:dyDescent="0.25"/>
    <row r="67" s="4" customFormat="1" x14ac:dyDescent="0.25"/>
    <row r="68" s="4" customFormat="1" x14ac:dyDescent="0.25"/>
    <row r="69" s="4" customFormat="1" x14ac:dyDescent="0.25"/>
    <row r="70" s="4" customFormat="1" x14ac:dyDescent="0.25"/>
  </sheetData>
  <mergeCells count="1">
    <mergeCell ref="A1:D1"/>
  </mergeCells>
  <dataValidations count="1">
    <dataValidation type="whole" allowBlank="1" showInputMessage="1" showErrorMessage="1" sqref="E6:E25" xr:uid="{C428F9D8-825F-4B41-91BA-F0653D6DE383}">
      <formula1>0</formula1>
      <formula2>1800</formula2>
    </dataValidation>
  </dataValidations>
  <pageMargins left="0.7" right="0.7" top="0.78740157499999996" bottom="0.78740157499999996" header="0.3" footer="0.3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2BA82F0-ACFB-467E-8E70-98017BAED716}">
          <x14:formula1>
            <xm:f>_xlfn.ANCHORARRAY(Hilfsliste!$A$2)</xm:f>
          </x14:formula1>
          <xm:sqref>B6:B25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7" tint="0.79998168889431442"/>
  </sheetPr>
  <dimension ref="A1:N70"/>
  <sheetViews>
    <sheetView workbookViewId="0">
      <pane xSplit="1" ySplit="5" topLeftCell="B6" activePane="bottomRight" state="frozen"/>
      <selection activeCell="B10" sqref="B10:E10"/>
      <selection pane="topRight" activeCell="B10" sqref="B10:E10"/>
      <selection pane="bottomLeft" activeCell="B10" sqref="B10:E10"/>
      <selection pane="bottomRight" activeCell="B10" sqref="B10:E10"/>
    </sheetView>
  </sheetViews>
  <sheetFormatPr baseColWidth="10" defaultColWidth="9" defaultRowHeight="15" x14ac:dyDescent="0.25"/>
  <cols>
    <col min="1" max="1" width="5.28515625" style="4" customWidth="1"/>
    <col min="2" max="2" width="18.28515625" style="4" customWidth="1"/>
    <col min="3" max="4" width="16.140625" style="4" customWidth="1"/>
    <col min="5" max="5" width="22.85546875" style="4" customWidth="1"/>
    <col min="6" max="9" width="6.7109375" style="4" customWidth="1"/>
    <col min="10" max="10" width="12.85546875" style="4" customWidth="1"/>
    <col min="11" max="11" width="3.28515625" style="4" customWidth="1"/>
    <col min="12" max="12" width="16.28515625" style="4" customWidth="1"/>
    <col min="13" max="13" width="11.42578125" style="4" customWidth="1"/>
    <col min="14" max="14" width="32.42578125" style="4" bestFit="1" customWidth="1"/>
    <col min="15" max="15" width="37.42578125" style="4" customWidth="1"/>
    <col min="16" max="256" width="11.42578125" style="4" customWidth="1"/>
    <col min="257" max="16384" width="9" style="4"/>
  </cols>
  <sheetData>
    <row r="1" spans="1:14" ht="24" x14ac:dyDescent="0.4">
      <c r="A1" s="53" t="str">
        <f>Gaue!I1</f>
        <v>Jugendfernwettkampf 2026</v>
      </c>
      <c r="B1" s="53"/>
      <c r="C1" s="53"/>
      <c r="D1" s="53"/>
      <c r="E1" s="2" t="str">
        <f>Deckblatt!B10</f>
        <v xml:space="preserve"> - - bitte auswählen - -</v>
      </c>
      <c r="F1" s="3"/>
      <c r="G1" s="3"/>
      <c r="H1" s="3"/>
      <c r="I1" s="3"/>
      <c r="J1" s="3"/>
      <c r="K1" s="3"/>
      <c r="L1" s="3"/>
    </row>
    <row r="3" spans="1:14" ht="21" x14ac:dyDescent="0.35">
      <c r="A3" s="3" t="s">
        <v>794</v>
      </c>
      <c r="N3" s="29" t="str">
        <f>HYPERLINK("#'Deckblatt'!A1","⬅ Zurück zum Deckblatt")</f>
        <v>⬅ Zurück zum Deckblatt</v>
      </c>
    </row>
    <row r="5" spans="1:14" x14ac:dyDescent="0.25">
      <c r="A5" s="37" t="s">
        <v>5</v>
      </c>
      <c r="B5" s="33" t="s">
        <v>6</v>
      </c>
      <c r="C5" s="37" t="s">
        <v>7</v>
      </c>
      <c r="D5" s="38" t="s">
        <v>8</v>
      </c>
      <c r="E5" s="33" t="s">
        <v>9</v>
      </c>
      <c r="F5" s="37" t="s">
        <v>10</v>
      </c>
      <c r="G5" s="37" t="s">
        <v>11</v>
      </c>
      <c r="H5" s="37" t="s">
        <v>12</v>
      </c>
      <c r="I5" s="37" t="s">
        <v>13</v>
      </c>
      <c r="J5" s="37" t="s">
        <v>14</v>
      </c>
      <c r="K5" s="37" t="s">
        <v>15</v>
      </c>
    </row>
    <row r="6" spans="1:14" x14ac:dyDescent="0.25">
      <c r="A6" s="34" t="s">
        <v>10</v>
      </c>
      <c r="B6" s="36"/>
      <c r="C6" s="36"/>
      <c r="D6" s="35" t="str">
        <f>$E$1</f>
        <v xml:space="preserve"> - - bitte auswählen - -</v>
      </c>
      <c r="E6" s="36"/>
      <c r="F6" s="39"/>
      <c r="G6" s="39"/>
      <c r="H6" s="39"/>
      <c r="I6" s="32">
        <f t="shared" ref="I6:I55" si="0">SUM(F6:H6)</f>
        <v>0</v>
      </c>
      <c r="J6" s="34" t="s">
        <v>808</v>
      </c>
      <c r="K6" s="34" t="s">
        <v>806</v>
      </c>
    </row>
    <row r="7" spans="1:14" x14ac:dyDescent="0.25">
      <c r="A7" s="34" t="s">
        <v>11</v>
      </c>
      <c r="B7" s="36"/>
      <c r="C7" s="36"/>
      <c r="D7" s="35" t="str">
        <f t="shared" ref="D7:D55" si="1">$E$1</f>
        <v xml:space="preserve"> - - bitte auswählen - -</v>
      </c>
      <c r="E7" s="36"/>
      <c r="F7" s="39"/>
      <c r="G7" s="39"/>
      <c r="H7" s="39"/>
      <c r="I7" s="32">
        <f t="shared" si="0"/>
        <v>0</v>
      </c>
      <c r="J7" s="34" t="s">
        <v>808</v>
      </c>
      <c r="K7" s="34" t="s">
        <v>806</v>
      </c>
    </row>
    <row r="8" spans="1:14" x14ac:dyDescent="0.25">
      <c r="A8" s="34" t="s">
        <v>12</v>
      </c>
      <c r="B8" s="36"/>
      <c r="C8" s="36"/>
      <c r="D8" s="35" t="str">
        <f t="shared" si="1"/>
        <v xml:space="preserve"> - - bitte auswählen - -</v>
      </c>
      <c r="E8" s="36"/>
      <c r="F8" s="39"/>
      <c r="G8" s="39"/>
      <c r="H8" s="39"/>
      <c r="I8" s="32">
        <f t="shared" si="0"/>
        <v>0</v>
      </c>
      <c r="J8" s="34" t="s">
        <v>808</v>
      </c>
      <c r="K8" s="34" t="s">
        <v>806</v>
      </c>
    </row>
    <row r="9" spans="1:14" x14ac:dyDescent="0.25">
      <c r="A9" s="34" t="s">
        <v>18</v>
      </c>
      <c r="B9" s="36"/>
      <c r="C9" s="36"/>
      <c r="D9" s="35" t="str">
        <f t="shared" si="1"/>
        <v xml:space="preserve"> - - bitte auswählen - -</v>
      </c>
      <c r="E9" s="36"/>
      <c r="F9" s="39"/>
      <c r="G9" s="39"/>
      <c r="H9" s="39"/>
      <c r="I9" s="32">
        <f t="shared" si="0"/>
        <v>0</v>
      </c>
      <c r="J9" s="34" t="s">
        <v>808</v>
      </c>
      <c r="K9" s="34" t="s">
        <v>806</v>
      </c>
    </row>
    <row r="10" spans="1:14" x14ac:dyDescent="0.25">
      <c r="A10" s="34" t="s">
        <v>19</v>
      </c>
      <c r="B10" s="36"/>
      <c r="C10" s="36"/>
      <c r="D10" s="35" t="str">
        <f t="shared" si="1"/>
        <v xml:space="preserve"> - - bitte auswählen - -</v>
      </c>
      <c r="E10" s="36"/>
      <c r="F10" s="39"/>
      <c r="G10" s="39"/>
      <c r="H10" s="39"/>
      <c r="I10" s="32">
        <f t="shared" si="0"/>
        <v>0</v>
      </c>
      <c r="J10" s="34" t="s">
        <v>808</v>
      </c>
      <c r="K10" s="34" t="s">
        <v>806</v>
      </c>
    </row>
    <row r="11" spans="1:14" x14ac:dyDescent="0.25">
      <c r="A11" s="34" t="s">
        <v>20</v>
      </c>
      <c r="B11" s="36"/>
      <c r="C11" s="36"/>
      <c r="D11" s="35" t="str">
        <f t="shared" si="1"/>
        <v xml:space="preserve"> - - bitte auswählen - -</v>
      </c>
      <c r="E11" s="36"/>
      <c r="F11" s="39"/>
      <c r="G11" s="39"/>
      <c r="H11" s="39"/>
      <c r="I11" s="32">
        <f t="shared" si="0"/>
        <v>0</v>
      </c>
      <c r="J11" s="34" t="s">
        <v>808</v>
      </c>
      <c r="K11" s="34" t="s">
        <v>806</v>
      </c>
    </row>
    <row r="12" spans="1:14" x14ac:dyDescent="0.25">
      <c r="A12" s="34" t="s">
        <v>21</v>
      </c>
      <c r="B12" s="36"/>
      <c r="C12" s="36"/>
      <c r="D12" s="35" t="str">
        <f t="shared" si="1"/>
        <v xml:space="preserve"> - - bitte auswählen - -</v>
      </c>
      <c r="E12" s="36"/>
      <c r="F12" s="39"/>
      <c r="G12" s="39"/>
      <c r="H12" s="39"/>
      <c r="I12" s="32">
        <f t="shared" si="0"/>
        <v>0</v>
      </c>
      <c r="J12" s="34" t="s">
        <v>808</v>
      </c>
      <c r="K12" s="34" t="s">
        <v>806</v>
      </c>
    </row>
    <row r="13" spans="1:14" x14ac:dyDescent="0.25">
      <c r="A13" s="34" t="s">
        <v>22</v>
      </c>
      <c r="B13" s="36"/>
      <c r="C13" s="36"/>
      <c r="D13" s="35" t="str">
        <f t="shared" si="1"/>
        <v xml:space="preserve"> - - bitte auswählen - -</v>
      </c>
      <c r="E13" s="36"/>
      <c r="F13" s="39"/>
      <c r="G13" s="39"/>
      <c r="H13" s="39"/>
      <c r="I13" s="32">
        <f t="shared" si="0"/>
        <v>0</v>
      </c>
      <c r="J13" s="34" t="s">
        <v>808</v>
      </c>
      <c r="K13" s="34" t="s">
        <v>806</v>
      </c>
    </row>
    <row r="14" spans="1:14" x14ac:dyDescent="0.25">
      <c r="A14" s="34" t="s">
        <v>23</v>
      </c>
      <c r="B14" s="36"/>
      <c r="C14" s="36"/>
      <c r="D14" s="35" t="str">
        <f t="shared" si="1"/>
        <v xml:space="preserve"> - - bitte auswählen - -</v>
      </c>
      <c r="E14" s="36"/>
      <c r="F14" s="39"/>
      <c r="G14" s="39"/>
      <c r="H14" s="39"/>
      <c r="I14" s="32">
        <f t="shared" si="0"/>
        <v>0</v>
      </c>
      <c r="J14" s="34" t="s">
        <v>808</v>
      </c>
      <c r="K14" s="34" t="s">
        <v>806</v>
      </c>
    </row>
    <row r="15" spans="1:14" x14ac:dyDescent="0.25">
      <c r="A15" s="34" t="s">
        <v>24</v>
      </c>
      <c r="B15" s="36"/>
      <c r="C15" s="36"/>
      <c r="D15" s="35" t="str">
        <f t="shared" si="1"/>
        <v xml:space="preserve"> - - bitte auswählen - -</v>
      </c>
      <c r="E15" s="36"/>
      <c r="F15" s="39"/>
      <c r="G15" s="39"/>
      <c r="H15" s="39"/>
      <c r="I15" s="32">
        <f t="shared" si="0"/>
        <v>0</v>
      </c>
      <c r="J15" s="34" t="s">
        <v>808</v>
      </c>
      <c r="K15" s="34" t="s">
        <v>806</v>
      </c>
    </row>
    <row r="16" spans="1:14" x14ac:dyDescent="0.25">
      <c r="A16" s="34" t="s">
        <v>25</v>
      </c>
      <c r="B16" s="36"/>
      <c r="C16" s="36"/>
      <c r="D16" s="35" t="str">
        <f t="shared" si="1"/>
        <v xml:space="preserve"> - - bitte auswählen - -</v>
      </c>
      <c r="E16" s="36"/>
      <c r="F16" s="39"/>
      <c r="G16" s="39"/>
      <c r="H16" s="39"/>
      <c r="I16" s="32">
        <f t="shared" si="0"/>
        <v>0</v>
      </c>
      <c r="J16" s="34" t="s">
        <v>808</v>
      </c>
      <c r="K16" s="34" t="s">
        <v>806</v>
      </c>
    </row>
    <row r="17" spans="1:11" x14ac:dyDescent="0.25">
      <c r="A17" s="34" t="s">
        <v>26</v>
      </c>
      <c r="B17" s="36"/>
      <c r="C17" s="36"/>
      <c r="D17" s="35" t="str">
        <f t="shared" si="1"/>
        <v xml:space="preserve"> - - bitte auswählen - -</v>
      </c>
      <c r="E17" s="36"/>
      <c r="F17" s="39"/>
      <c r="G17" s="39"/>
      <c r="H17" s="39"/>
      <c r="I17" s="32">
        <f t="shared" si="0"/>
        <v>0</v>
      </c>
      <c r="J17" s="34" t="s">
        <v>808</v>
      </c>
      <c r="K17" s="34" t="s">
        <v>806</v>
      </c>
    </row>
    <row r="18" spans="1:11" x14ac:dyDescent="0.25">
      <c r="A18" s="34" t="s">
        <v>27</v>
      </c>
      <c r="B18" s="36"/>
      <c r="C18" s="36"/>
      <c r="D18" s="35" t="str">
        <f t="shared" si="1"/>
        <v xml:space="preserve"> - - bitte auswählen - -</v>
      </c>
      <c r="E18" s="36"/>
      <c r="F18" s="39"/>
      <c r="G18" s="39"/>
      <c r="H18" s="39"/>
      <c r="I18" s="32">
        <f t="shared" si="0"/>
        <v>0</v>
      </c>
      <c r="J18" s="34" t="s">
        <v>808</v>
      </c>
      <c r="K18" s="34" t="s">
        <v>806</v>
      </c>
    </row>
    <row r="19" spans="1:11" x14ac:dyDescent="0.25">
      <c r="A19" s="34" t="s">
        <v>28</v>
      </c>
      <c r="B19" s="36"/>
      <c r="C19" s="36"/>
      <c r="D19" s="35" t="str">
        <f t="shared" si="1"/>
        <v xml:space="preserve"> - - bitte auswählen - -</v>
      </c>
      <c r="E19" s="36"/>
      <c r="F19" s="39"/>
      <c r="G19" s="39"/>
      <c r="H19" s="39"/>
      <c r="I19" s="32">
        <f t="shared" si="0"/>
        <v>0</v>
      </c>
      <c r="J19" s="34" t="s">
        <v>808</v>
      </c>
      <c r="K19" s="34" t="s">
        <v>806</v>
      </c>
    </row>
    <row r="20" spans="1:11" x14ac:dyDescent="0.25">
      <c r="A20" s="34" t="s">
        <v>29</v>
      </c>
      <c r="B20" s="36"/>
      <c r="C20" s="36"/>
      <c r="D20" s="35" t="str">
        <f t="shared" si="1"/>
        <v xml:space="preserve"> - - bitte auswählen - -</v>
      </c>
      <c r="E20" s="36"/>
      <c r="F20" s="39"/>
      <c r="G20" s="39"/>
      <c r="H20" s="39"/>
      <c r="I20" s="32">
        <f t="shared" si="0"/>
        <v>0</v>
      </c>
      <c r="J20" s="34" t="s">
        <v>808</v>
      </c>
      <c r="K20" s="34" t="s">
        <v>806</v>
      </c>
    </row>
    <row r="21" spans="1:11" x14ac:dyDescent="0.25">
      <c r="A21" s="34" t="s">
        <v>30</v>
      </c>
      <c r="B21" s="36"/>
      <c r="C21" s="36"/>
      <c r="D21" s="35" t="str">
        <f t="shared" si="1"/>
        <v xml:space="preserve"> - - bitte auswählen - -</v>
      </c>
      <c r="E21" s="36"/>
      <c r="F21" s="39"/>
      <c r="G21" s="39"/>
      <c r="H21" s="39"/>
      <c r="I21" s="32">
        <f t="shared" si="0"/>
        <v>0</v>
      </c>
      <c r="J21" s="34" t="s">
        <v>808</v>
      </c>
      <c r="K21" s="34" t="s">
        <v>806</v>
      </c>
    </row>
    <row r="22" spans="1:11" x14ac:dyDescent="0.25">
      <c r="A22" s="34" t="s">
        <v>31</v>
      </c>
      <c r="B22" s="36"/>
      <c r="C22" s="36"/>
      <c r="D22" s="35" t="str">
        <f t="shared" si="1"/>
        <v xml:space="preserve"> - - bitte auswählen - -</v>
      </c>
      <c r="E22" s="36"/>
      <c r="F22" s="39"/>
      <c r="G22" s="39"/>
      <c r="H22" s="39"/>
      <c r="I22" s="32">
        <f t="shared" si="0"/>
        <v>0</v>
      </c>
      <c r="J22" s="34" t="s">
        <v>808</v>
      </c>
      <c r="K22" s="34" t="s">
        <v>806</v>
      </c>
    </row>
    <row r="23" spans="1:11" x14ac:dyDescent="0.25">
      <c r="A23" s="34" t="s">
        <v>32</v>
      </c>
      <c r="B23" s="36"/>
      <c r="C23" s="36"/>
      <c r="D23" s="35" t="str">
        <f t="shared" si="1"/>
        <v xml:space="preserve"> - - bitte auswählen - -</v>
      </c>
      <c r="E23" s="36"/>
      <c r="F23" s="39"/>
      <c r="G23" s="39"/>
      <c r="H23" s="39"/>
      <c r="I23" s="32">
        <f t="shared" si="0"/>
        <v>0</v>
      </c>
      <c r="J23" s="34" t="s">
        <v>808</v>
      </c>
      <c r="K23" s="34" t="s">
        <v>806</v>
      </c>
    </row>
    <row r="24" spans="1:11" x14ac:dyDescent="0.25">
      <c r="A24" s="34" t="s">
        <v>33</v>
      </c>
      <c r="B24" s="36"/>
      <c r="C24" s="36"/>
      <c r="D24" s="35" t="str">
        <f t="shared" si="1"/>
        <v xml:space="preserve"> - - bitte auswählen - -</v>
      </c>
      <c r="E24" s="36"/>
      <c r="F24" s="39"/>
      <c r="G24" s="39"/>
      <c r="H24" s="39"/>
      <c r="I24" s="32">
        <f t="shared" si="0"/>
        <v>0</v>
      </c>
      <c r="J24" s="34" t="s">
        <v>808</v>
      </c>
      <c r="K24" s="34" t="s">
        <v>806</v>
      </c>
    </row>
    <row r="25" spans="1:11" x14ac:dyDescent="0.25">
      <c r="A25" s="34" t="s">
        <v>34</v>
      </c>
      <c r="B25" s="36"/>
      <c r="C25" s="36"/>
      <c r="D25" s="35" t="str">
        <f t="shared" si="1"/>
        <v xml:space="preserve"> - - bitte auswählen - -</v>
      </c>
      <c r="E25" s="36"/>
      <c r="F25" s="39"/>
      <c r="G25" s="39"/>
      <c r="H25" s="39"/>
      <c r="I25" s="32">
        <f t="shared" si="0"/>
        <v>0</v>
      </c>
      <c r="J25" s="34" t="s">
        <v>808</v>
      </c>
      <c r="K25" s="34" t="s">
        <v>806</v>
      </c>
    </row>
    <row r="26" spans="1:11" x14ac:dyDescent="0.25">
      <c r="A26" s="34" t="s">
        <v>35</v>
      </c>
      <c r="B26" s="36"/>
      <c r="C26" s="36"/>
      <c r="D26" s="35" t="str">
        <f t="shared" si="1"/>
        <v xml:space="preserve"> - - bitte auswählen - -</v>
      </c>
      <c r="E26" s="36"/>
      <c r="F26" s="39"/>
      <c r="G26" s="39"/>
      <c r="H26" s="39"/>
      <c r="I26" s="32">
        <f t="shared" si="0"/>
        <v>0</v>
      </c>
      <c r="J26" s="34" t="s">
        <v>808</v>
      </c>
      <c r="K26" s="34" t="s">
        <v>806</v>
      </c>
    </row>
    <row r="27" spans="1:11" x14ac:dyDescent="0.25">
      <c r="A27" s="34" t="s">
        <v>36</v>
      </c>
      <c r="B27" s="36"/>
      <c r="C27" s="36"/>
      <c r="D27" s="35" t="str">
        <f t="shared" si="1"/>
        <v xml:space="preserve"> - - bitte auswählen - -</v>
      </c>
      <c r="E27" s="36"/>
      <c r="F27" s="39"/>
      <c r="G27" s="39"/>
      <c r="H27" s="39"/>
      <c r="I27" s="32">
        <f t="shared" si="0"/>
        <v>0</v>
      </c>
      <c r="J27" s="34" t="s">
        <v>808</v>
      </c>
      <c r="K27" s="34" t="s">
        <v>806</v>
      </c>
    </row>
    <row r="28" spans="1:11" x14ac:dyDescent="0.25">
      <c r="A28" s="34" t="s">
        <v>37</v>
      </c>
      <c r="B28" s="36"/>
      <c r="C28" s="36"/>
      <c r="D28" s="35" t="str">
        <f t="shared" si="1"/>
        <v xml:space="preserve"> - - bitte auswählen - -</v>
      </c>
      <c r="E28" s="36"/>
      <c r="F28" s="39"/>
      <c r="G28" s="39"/>
      <c r="H28" s="39"/>
      <c r="I28" s="32">
        <f t="shared" si="0"/>
        <v>0</v>
      </c>
      <c r="J28" s="34" t="s">
        <v>808</v>
      </c>
      <c r="K28" s="34" t="s">
        <v>806</v>
      </c>
    </row>
    <row r="29" spans="1:11" x14ac:dyDescent="0.25">
      <c r="A29" s="34" t="s">
        <v>38</v>
      </c>
      <c r="B29" s="36"/>
      <c r="C29" s="36"/>
      <c r="D29" s="35" t="str">
        <f t="shared" si="1"/>
        <v xml:space="preserve"> - - bitte auswählen - -</v>
      </c>
      <c r="E29" s="36"/>
      <c r="F29" s="39"/>
      <c r="G29" s="39"/>
      <c r="H29" s="39"/>
      <c r="I29" s="32">
        <f t="shared" si="0"/>
        <v>0</v>
      </c>
      <c r="J29" s="34" t="s">
        <v>808</v>
      </c>
      <c r="K29" s="34" t="s">
        <v>806</v>
      </c>
    </row>
    <row r="30" spans="1:11" x14ac:dyDescent="0.25">
      <c r="A30" s="34" t="s">
        <v>39</v>
      </c>
      <c r="B30" s="36"/>
      <c r="C30" s="36"/>
      <c r="D30" s="35" t="str">
        <f t="shared" si="1"/>
        <v xml:space="preserve"> - - bitte auswählen - -</v>
      </c>
      <c r="E30" s="36"/>
      <c r="F30" s="39"/>
      <c r="G30" s="39"/>
      <c r="H30" s="39"/>
      <c r="I30" s="32">
        <f t="shared" si="0"/>
        <v>0</v>
      </c>
      <c r="J30" s="34" t="s">
        <v>808</v>
      </c>
      <c r="K30" s="34" t="s">
        <v>806</v>
      </c>
    </row>
    <row r="31" spans="1:11" x14ac:dyDescent="0.25">
      <c r="A31" s="34" t="s">
        <v>40</v>
      </c>
      <c r="B31" s="36"/>
      <c r="C31" s="36"/>
      <c r="D31" s="35" t="str">
        <f t="shared" si="1"/>
        <v xml:space="preserve"> - - bitte auswählen - -</v>
      </c>
      <c r="E31" s="36"/>
      <c r="F31" s="39"/>
      <c r="G31" s="39"/>
      <c r="H31" s="39"/>
      <c r="I31" s="32">
        <f t="shared" si="0"/>
        <v>0</v>
      </c>
      <c r="J31" s="34" t="s">
        <v>808</v>
      </c>
      <c r="K31" s="34" t="s">
        <v>806</v>
      </c>
    </row>
    <row r="32" spans="1:11" x14ac:dyDescent="0.25">
      <c r="A32" s="34" t="s">
        <v>41</v>
      </c>
      <c r="B32" s="36"/>
      <c r="C32" s="36"/>
      <c r="D32" s="35" t="str">
        <f t="shared" si="1"/>
        <v xml:space="preserve"> - - bitte auswählen - -</v>
      </c>
      <c r="E32" s="36"/>
      <c r="F32" s="39"/>
      <c r="G32" s="39"/>
      <c r="H32" s="39"/>
      <c r="I32" s="32">
        <f t="shared" si="0"/>
        <v>0</v>
      </c>
      <c r="J32" s="34" t="s">
        <v>808</v>
      </c>
      <c r="K32" s="34" t="s">
        <v>806</v>
      </c>
    </row>
    <row r="33" spans="1:11" x14ac:dyDescent="0.25">
      <c r="A33" s="34" t="s">
        <v>42</v>
      </c>
      <c r="B33" s="36"/>
      <c r="C33" s="36"/>
      <c r="D33" s="35" t="str">
        <f t="shared" si="1"/>
        <v xml:space="preserve"> - - bitte auswählen - -</v>
      </c>
      <c r="E33" s="36"/>
      <c r="F33" s="39"/>
      <c r="G33" s="39"/>
      <c r="H33" s="39"/>
      <c r="I33" s="32">
        <f t="shared" si="0"/>
        <v>0</v>
      </c>
      <c r="J33" s="34" t="s">
        <v>808</v>
      </c>
      <c r="K33" s="34" t="s">
        <v>806</v>
      </c>
    </row>
    <row r="34" spans="1:11" x14ac:dyDescent="0.25">
      <c r="A34" s="34" t="s">
        <v>43</v>
      </c>
      <c r="B34" s="36"/>
      <c r="C34" s="36"/>
      <c r="D34" s="35" t="str">
        <f t="shared" si="1"/>
        <v xml:space="preserve"> - - bitte auswählen - -</v>
      </c>
      <c r="E34" s="36"/>
      <c r="F34" s="39"/>
      <c r="G34" s="39"/>
      <c r="H34" s="39"/>
      <c r="I34" s="32">
        <f t="shared" si="0"/>
        <v>0</v>
      </c>
      <c r="J34" s="34" t="s">
        <v>808</v>
      </c>
      <c r="K34" s="34" t="s">
        <v>806</v>
      </c>
    </row>
    <row r="35" spans="1:11" x14ac:dyDescent="0.25">
      <c r="A35" s="34" t="s">
        <v>44</v>
      </c>
      <c r="B35" s="36"/>
      <c r="C35" s="36"/>
      <c r="D35" s="35" t="str">
        <f t="shared" si="1"/>
        <v xml:space="preserve"> - - bitte auswählen - -</v>
      </c>
      <c r="E35" s="36"/>
      <c r="F35" s="39"/>
      <c r="G35" s="39"/>
      <c r="H35" s="39"/>
      <c r="I35" s="32">
        <f t="shared" si="0"/>
        <v>0</v>
      </c>
      <c r="J35" s="34" t="s">
        <v>808</v>
      </c>
      <c r="K35" s="34" t="s">
        <v>806</v>
      </c>
    </row>
    <row r="36" spans="1:11" x14ac:dyDescent="0.25">
      <c r="A36" s="34" t="s">
        <v>45</v>
      </c>
      <c r="B36" s="36"/>
      <c r="C36" s="36"/>
      <c r="D36" s="35" t="str">
        <f t="shared" si="1"/>
        <v xml:space="preserve"> - - bitte auswählen - -</v>
      </c>
      <c r="E36" s="36"/>
      <c r="F36" s="39"/>
      <c r="G36" s="39"/>
      <c r="H36" s="39"/>
      <c r="I36" s="32">
        <f t="shared" si="0"/>
        <v>0</v>
      </c>
      <c r="J36" s="34" t="s">
        <v>808</v>
      </c>
      <c r="K36" s="34" t="s">
        <v>806</v>
      </c>
    </row>
    <row r="37" spans="1:11" x14ac:dyDescent="0.25">
      <c r="A37" s="34" t="s">
        <v>46</v>
      </c>
      <c r="B37" s="36"/>
      <c r="C37" s="36"/>
      <c r="D37" s="35" t="str">
        <f t="shared" si="1"/>
        <v xml:space="preserve"> - - bitte auswählen - -</v>
      </c>
      <c r="E37" s="36"/>
      <c r="F37" s="39"/>
      <c r="G37" s="39"/>
      <c r="H37" s="39"/>
      <c r="I37" s="32">
        <f t="shared" si="0"/>
        <v>0</v>
      </c>
      <c r="J37" s="34" t="s">
        <v>808</v>
      </c>
      <c r="K37" s="34" t="s">
        <v>806</v>
      </c>
    </row>
    <row r="38" spans="1:11" x14ac:dyDescent="0.25">
      <c r="A38" s="34" t="s">
        <v>47</v>
      </c>
      <c r="B38" s="36"/>
      <c r="C38" s="36"/>
      <c r="D38" s="35" t="str">
        <f t="shared" si="1"/>
        <v xml:space="preserve"> - - bitte auswählen - -</v>
      </c>
      <c r="E38" s="36"/>
      <c r="F38" s="39"/>
      <c r="G38" s="39"/>
      <c r="H38" s="39"/>
      <c r="I38" s="32">
        <f t="shared" si="0"/>
        <v>0</v>
      </c>
      <c r="J38" s="34" t="s">
        <v>808</v>
      </c>
      <c r="K38" s="34" t="s">
        <v>806</v>
      </c>
    </row>
    <row r="39" spans="1:11" x14ac:dyDescent="0.25">
      <c r="A39" s="34" t="s">
        <v>48</v>
      </c>
      <c r="B39" s="36"/>
      <c r="C39" s="36"/>
      <c r="D39" s="35" t="str">
        <f t="shared" si="1"/>
        <v xml:space="preserve"> - - bitte auswählen - -</v>
      </c>
      <c r="E39" s="36"/>
      <c r="F39" s="39"/>
      <c r="G39" s="39"/>
      <c r="H39" s="39"/>
      <c r="I39" s="32">
        <f t="shared" si="0"/>
        <v>0</v>
      </c>
      <c r="J39" s="34" t="s">
        <v>808</v>
      </c>
      <c r="K39" s="34" t="s">
        <v>806</v>
      </c>
    </row>
    <row r="40" spans="1:11" x14ac:dyDescent="0.25">
      <c r="A40" s="34" t="s">
        <v>49</v>
      </c>
      <c r="B40" s="36"/>
      <c r="C40" s="36"/>
      <c r="D40" s="35" t="str">
        <f t="shared" si="1"/>
        <v xml:space="preserve"> - - bitte auswählen - -</v>
      </c>
      <c r="E40" s="36"/>
      <c r="F40" s="39"/>
      <c r="G40" s="39"/>
      <c r="H40" s="39"/>
      <c r="I40" s="32">
        <f t="shared" si="0"/>
        <v>0</v>
      </c>
      <c r="J40" s="34" t="s">
        <v>808</v>
      </c>
      <c r="K40" s="34" t="s">
        <v>806</v>
      </c>
    </row>
    <row r="41" spans="1:11" x14ac:dyDescent="0.25">
      <c r="A41" s="34" t="s">
        <v>50</v>
      </c>
      <c r="B41" s="36"/>
      <c r="C41" s="36"/>
      <c r="D41" s="35" t="str">
        <f t="shared" si="1"/>
        <v xml:space="preserve"> - - bitte auswählen - -</v>
      </c>
      <c r="E41" s="36"/>
      <c r="F41" s="39"/>
      <c r="G41" s="39"/>
      <c r="H41" s="39"/>
      <c r="I41" s="32">
        <f t="shared" si="0"/>
        <v>0</v>
      </c>
      <c r="J41" s="34" t="s">
        <v>808</v>
      </c>
      <c r="K41" s="34" t="s">
        <v>806</v>
      </c>
    </row>
    <row r="42" spans="1:11" x14ac:dyDescent="0.25">
      <c r="A42" s="34" t="s">
        <v>51</v>
      </c>
      <c r="B42" s="36"/>
      <c r="C42" s="36"/>
      <c r="D42" s="35" t="str">
        <f t="shared" si="1"/>
        <v xml:space="preserve"> - - bitte auswählen - -</v>
      </c>
      <c r="E42" s="36"/>
      <c r="F42" s="39"/>
      <c r="G42" s="39"/>
      <c r="H42" s="39"/>
      <c r="I42" s="32">
        <f t="shared" si="0"/>
        <v>0</v>
      </c>
      <c r="J42" s="34" t="s">
        <v>808</v>
      </c>
      <c r="K42" s="34" t="s">
        <v>806</v>
      </c>
    </row>
    <row r="43" spans="1:11" x14ac:dyDescent="0.25">
      <c r="A43" s="34" t="s">
        <v>52</v>
      </c>
      <c r="B43" s="36"/>
      <c r="C43" s="36"/>
      <c r="D43" s="35" t="str">
        <f t="shared" si="1"/>
        <v xml:space="preserve"> - - bitte auswählen - -</v>
      </c>
      <c r="E43" s="36"/>
      <c r="F43" s="39"/>
      <c r="G43" s="39"/>
      <c r="H43" s="39"/>
      <c r="I43" s="32">
        <f t="shared" si="0"/>
        <v>0</v>
      </c>
      <c r="J43" s="34" t="s">
        <v>808</v>
      </c>
      <c r="K43" s="34" t="s">
        <v>806</v>
      </c>
    </row>
    <row r="44" spans="1:11" x14ac:dyDescent="0.25">
      <c r="A44" s="34" t="s">
        <v>53</v>
      </c>
      <c r="B44" s="36"/>
      <c r="C44" s="36"/>
      <c r="D44" s="35" t="str">
        <f t="shared" si="1"/>
        <v xml:space="preserve"> - - bitte auswählen - -</v>
      </c>
      <c r="E44" s="36"/>
      <c r="F44" s="39"/>
      <c r="G44" s="39"/>
      <c r="H44" s="39"/>
      <c r="I44" s="32">
        <f t="shared" si="0"/>
        <v>0</v>
      </c>
      <c r="J44" s="34" t="s">
        <v>808</v>
      </c>
      <c r="K44" s="34" t="s">
        <v>806</v>
      </c>
    </row>
    <row r="45" spans="1:11" x14ac:dyDescent="0.25">
      <c r="A45" s="34" t="s">
        <v>54</v>
      </c>
      <c r="B45" s="36"/>
      <c r="C45" s="36"/>
      <c r="D45" s="35" t="str">
        <f t="shared" si="1"/>
        <v xml:space="preserve"> - - bitte auswählen - -</v>
      </c>
      <c r="E45" s="36"/>
      <c r="F45" s="39"/>
      <c r="G45" s="39"/>
      <c r="H45" s="39"/>
      <c r="I45" s="32">
        <f t="shared" si="0"/>
        <v>0</v>
      </c>
      <c r="J45" s="34" t="s">
        <v>808</v>
      </c>
      <c r="K45" s="34" t="s">
        <v>806</v>
      </c>
    </row>
    <row r="46" spans="1:11" x14ac:dyDescent="0.25">
      <c r="A46" s="34" t="s">
        <v>55</v>
      </c>
      <c r="B46" s="36"/>
      <c r="C46" s="36"/>
      <c r="D46" s="35" t="str">
        <f t="shared" si="1"/>
        <v xml:space="preserve"> - - bitte auswählen - -</v>
      </c>
      <c r="E46" s="36"/>
      <c r="F46" s="39"/>
      <c r="G46" s="39"/>
      <c r="H46" s="39"/>
      <c r="I46" s="32">
        <f t="shared" si="0"/>
        <v>0</v>
      </c>
      <c r="J46" s="34" t="s">
        <v>808</v>
      </c>
      <c r="K46" s="34" t="s">
        <v>806</v>
      </c>
    </row>
    <row r="47" spans="1:11" x14ac:dyDescent="0.25">
      <c r="A47" s="34" t="s">
        <v>56</v>
      </c>
      <c r="B47" s="36"/>
      <c r="C47" s="36"/>
      <c r="D47" s="35" t="str">
        <f t="shared" si="1"/>
        <v xml:space="preserve"> - - bitte auswählen - -</v>
      </c>
      <c r="E47" s="36"/>
      <c r="F47" s="39"/>
      <c r="G47" s="39"/>
      <c r="H47" s="39"/>
      <c r="I47" s="32">
        <f t="shared" si="0"/>
        <v>0</v>
      </c>
      <c r="J47" s="34" t="s">
        <v>808</v>
      </c>
      <c r="K47" s="34" t="s">
        <v>806</v>
      </c>
    </row>
    <row r="48" spans="1:11" x14ac:dyDescent="0.25">
      <c r="A48" s="34" t="s">
        <v>57</v>
      </c>
      <c r="B48" s="36"/>
      <c r="C48" s="36"/>
      <c r="D48" s="35" t="str">
        <f t="shared" si="1"/>
        <v xml:space="preserve"> - - bitte auswählen - -</v>
      </c>
      <c r="E48" s="36"/>
      <c r="F48" s="39"/>
      <c r="G48" s="39"/>
      <c r="H48" s="39"/>
      <c r="I48" s="32">
        <f t="shared" si="0"/>
        <v>0</v>
      </c>
      <c r="J48" s="34" t="s">
        <v>808</v>
      </c>
      <c r="K48" s="34" t="s">
        <v>806</v>
      </c>
    </row>
    <row r="49" spans="1:11" x14ac:dyDescent="0.25">
      <c r="A49" s="34" t="s">
        <v>58</v>
      </c>
      <c r="B49" s="36"/>
      <c r="C49" s="36"/>
      <c r="D49" s="35" t="str">
        <f t="shared" si="1"/>
        <v xml:space="preserve"> - - bitte auswählen - -</v>
      </c>
      <c r="E49" s="36"/>
      <c r="F49" s="39"/>
      <c r="G49" s="39"/>
      <c r="H49" s="39"/>
      <c r="I49" s="32">
        <f t="shared" si="0"/>
        <v>0</v>
      </c>
      <c r="J49" s="34" t="s">
        <v>808</v>
      </c>
      <c r="K49" s="34" t="s">
        <v>806</v>
      </c>
    </row>
    <row r="50" spans="1:11" x14ac:dyDescent="0.25">
      <c r="A50" s="34" t="s">
        <v>59</v>
      </c>
      <c r="B50" s="36"/>
      <c r="C50" s="36"/>
      <c r="D50" s="35" t="str">
        <f t="shared" si="1"/>
        <v xml:space="preserve"> - - bitte auswählen - -</v>
      </c>
      <c r="E50" s="36"/>
      <c r="F50" s="39"/>
      <c r="G50" s="39"/>
      <c r="H50" s="39"/>
      <c r="I50" s="32">
        <f t="shared" si="0"/>
        <v>0</v>
      </c>
      <c r="J50" s="34" t="s">
        <v>808</v>
      </c>
      <c r="K50" s="34" t="s">
        <v>806</v>
      </c>
    </row>
    <row r="51" spans="1:11" x14ac:dyDescent="0.25">
      <c r="A51" s="34" t="s">
        <v>60</v>
      </c>
      <c r="B51" s="36"/>
      <c r="C51" s="36"/>
      <c r="D51" s="35" t="str">
        <f t="shared" si="1"/>
        <v xml:space="preserve"> - - bitte auswählen - -</v>
      </c>
      <c r="E51" s="36"/>
      <c r="F51" s="39"/>
      <c r="G51" s="39"/>
      <c r="H51" s="39"/>
      <c r="I51" s="32">
        <f t="shared" si="0"/>
        <v>0</v>
      </c>
      <c r="J51" s="34" t="s">
        <v>808</v>
      </c>
      <c r="K51" s="34" t="s">
        <v>806</v>
      </c>
    </row>
    <row r="52" spans="1:11" x14ac:dyDescent="0.25">
      <c r="A52" s="34" t="s">
        <v>61</v>
      </c>
      <c r="B52" s="36"/>
      <c r="C52" s="36"/>
      <c r="D52" s="35" t="str">
        <f t="shared" si="1"/>
        <v xml:space="preserve"> - - bitte auswählen - -</v>
      </c>
      <c r="E52" s="36"/>
      <c r="F52" s="39"/>
      <c r="G52" s="39"/>
      <c r="H52" s="39"/>
      <c r="I52" s="32">
        <f t="shared" si="0"/>
        <v>0</v>
      </c>
      <c r="J52" s="34" t="s">
        <v>808</v>
      </c>
      <c r="K52" s="34" t="s">
        <v>806</v>
      </c>
    </row>
    <row r="53" spans="1:11" x14ac:dyDescent="0.25">
      <c r="A53" s="34" t="s">
        <v>62</v>
      </c>
      <c r="B53" s="36"/>
      <c r="C53" s="36"/>
      <c r="D53" s="35" t="str">
        <f t="shared" si="1"/>
        <v xml:space="preserve"> - - bitte auswählen - -</v>
      </c>
      <c r="E53" s="36"/>
      <c r="F53" s="39"/>
      <c r="G53" s="39"/>
      <c r="H53" s="39"/>
      <c r="I53" s="32">
        <f t="shared" si="0"/>
        <v>0</v>
      </c>
      <c r="J53" s="34" t="s">
        <v>808</v>
      </c>
      <c r="K53" s="34" t="s">
        <v>806</v>
      </c>
    </row>
    <row r="54" spans="1:11" x14ac:dyDescent="0.25">
      <c r="A54" s="34" t="s">
        <v>63</v>
      </c>
      <c r="B54" s="36"/>
      <c r="C54" s="36"/>
      <c r="D54" s="35" t="str">
        <f t="shared" si="1"/>
        <v xml:space="preserve"> - - bitte auswählen - -</v>
      </c>
      <c r="E54" s="36"/>
      <c r="F54" s="39"/>
      <c r="G54" s="39"/>
      <c r="H54" s="39"/>
      <c r="I54" s="32">
        <f t="shared" si="0"/>
        <v>0</v>
      </c>
      <c r="J54" s="34" t="s">
        <v>808</v>
      </c>
      <c r="K54" s="34" t="s">
        <v>806</v>
      </c>
    </row>
    <row r="55" spans="1:11" x14ac:dyDescent="0.25">
      <c r="A55" s="34" t="s">
        <v>64</v>
      </c>
      <c r="B55" s="36"/>
      <c r="C55" s="36"/>
      <c r="D55" s="35" t="str">
        <f t="shared" si="1"/>
        <v xml:space="preserve"> - - bitte auswählen - -</v>
      </c>
      <c r="E55" s="36"/>
      <c r="F55" s="39"/>
      <c r="G55" s="39"/>
      <c r="H55" s="39"/>
      <c r="I55" s="32">
        <f t="shared" si="0"/>
        <v>0</v>
      </c>
      <c r="J55" s="34" t="s">
        <v>808</v>
      </c>
      <c r="K55" s="34" t="s">
        <v>806</v>
      </c>
    </row>
    <row r="57" spans="1:11" x14ac:dyDescent="0.25">
      <c r="B57" s="30"/>
    </row>
    <row r="65" s="4" customFormat="1" x14ac:dyDescent="0.25"/>
    <row r="66" s="4" customFormat="1" x14ac:dyDescent="0.25"/>
    <row r="67" s="4" customFormat="1" x14ac:dyDescent="0.25"/>
    <row r="68" s="4" customFormat="1" x14ac:dyDescent="0.25"/>
    <row r="69" s="4" customFormat="1" x14ac:dyDescent="0.25"/>
    <row r="70" s="4" customFormat="1" x14ac:dyDescent="0.25"/>
  </sheetData>
  <mergeCells count="1">
    <mergeCell ref="A1:D1"/>
  </mergeCells>
  <dataValidations count="1">
    <dataValidation type="whole" allowBlank="1" showInputMessage="1" showErrorMessage="1" sqref="F6:H55" xr:uid="{4926CBE0-6A45-40F2-AB39-4EEE469BA68C}">
      <formula1>0</formula1>
      <formula2>200</formula2>
    </dataValidation>
  </dataValidations>
  <pageMargins left="0.7" right="0.7" top="0.78740157499999996" bottom="0.78740157499999996" header="0.3" footer="0.3"/>
  <pageSetup paperSize="9" orientation="landscape" horizontalDpi="4294967293" verticalDpi="12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88606C2-311C-45E8-A50F-441296ECC01D}">
          <x14:formula1>
            <xm:f>_xlfn.ANCHORARRAY(Hilfsliste!$A$2)</xm:f>
          </x14:formula1>
          <xm:sqref>E6:E55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7" tint="0.79998168889431442"/>
  </sheetPr>
  <dimension ref="A1:O70"/>
  <sheetViews>
    <sheetView workbookViewId="0">
      <pane xSplit="1" ySplit="5" topLeftCell="B6" activePane="bottomRight" state="frozen"/>
      <selection activeCell="B10" sqref="B10:E10"/>
      <selection pane="topRight" activeCell="B10" sqref="B10:E10"/>
      <selection pane="bottomLeft" activeCell="B10" sqref="B10:E10"/>
      <selection pane="bottomRight" activeCell="B10" sqref="B10:E10"/>
    </sheetView>
  </sheetViews>
  <sheetFormatPr baseColWidth="10" defaultColWidth="9" defaultRowHeight="15" x14ac:dyDescent="0.25"/>
  <cols>
    <col min="1" max="1" width="5.28515625" style="4" customWidth="1"/>
    <col min="2" max="2" width="32.42578125" style="4" customWidth="1"/>
    <col min="3" max="3" width="16.140625" style="4" customWidth="1"/>
    <col min="4" max="4" width="18.28515625" style="4" customWidth="1"/>
    <col min="5" max="5" width="16.140625" style="4" customWidth="1"/>
    <col min="6" max="6" width="22.85546875" style="4" customWidth="1"/>
    <col min="7" max="10" width="6.7109375" style="4" customWidth="1"/>
    <col min="11" max="11" width="5.28515625" style="4" customWidth="1"/>
    <col min="12" max="12" width="3.28515625" style="4" customWidth="1"/>
    <col min="13" max="13" width="16.28515625" style="4" customWidth="1"/>
    <col min="14" max="14" width="11.42578125" style="4" customWidth="1"/>
    <col min="15" max="15" width="37.42578125" style="4" customWidth="1"/>
    <col min="16" max="257" width="11.42578125" style="4" customWidth="1"/>
    <col min="258" max="16384" width="9" style="4"/>
  </cols>
  <sheetData>
    <row r="1" spans="1:15" ht="24" x14ac:dyDescent="0.4">
      <c r="A1" s="53" t="str">
        <f>Gaue!I1</f>
        <v>Jugendfernwettkampf 2026</v>
      </c>
      <c r="B1" s="53"/>
      <c r="C1" s="53"/>
      <c r="D1" s="53"/>
      <c r="E1" s="53"/>
      <c r="F1" s="3" t="str">
        <f>Deckblatt!B10</f>
        <v xml:space="preserve"> - - bitte auswählen - -</v>
      </c>
      <c r="G1" s="3"/>
      <c r="H1" s="3"/>
      <c r="I1" s="3"/>
      <c r="J1" s="3"/>
      <c r="K1" s="3"/>
      <c r="L1" s="3"/>
      <c r="M1" s="3"/>
    </row>
    <row r="3" spans="1:15" ht="21" x14ac:dyDescent="0.35">
      <c r="O3" s="29" t="str">
        <f>HYPERLINK("#'Deckblatt'!A1","⬅ Zurück zum Deckblatt")</f>
        <v>⬅ Zurück zum Deckblatt</v>
      </c>
    </row>
    <row r="4" spans="1:15" x14ac:dyDescent="0.25">
      <c r="A4" s="16" t="s">
        <v>796</v>
      </c>
    </row>
    <row r="5" spans="1:15" x14ac:dyDescent="0.25">
      <c r="A5" s="31" t="s">
        <v>5</v>
      </c>
      <c r="B5" s="31" t="s">
        <v>9</v>
      </c>
      <c r="C5" s="31" t="s">
        <v>812</v>
      </c>
      <c r="D5" s="31" t="s">
        <v>8</v>
      </c>
      <c r="E5" s="32" t="s">
        <v>13</v>
      </c>
      <c r="F5" s="33" t="s">
        <v>14</v>
      </c>
      <c r="G5" s="33" t="s">
        <v>15</v>
      </c>
    </row>
    <row r="6" spans="1:15" x14ac:dyDescent="0.25">
      <c r="A6" s="34" t="s">
        <v>10</v>
      </c>
      <c r="B6" s="34"/>
      <c r="C6" s="35"/>
      <c r="D6" s="34" t="str">
        <f>$F$1</f>
        <v xml:space="preserve"> - - bitte auswählen - -</v>
      </c>
      <c r="E6" s="32"/>
      <c r="F6" s="36" t="s">
        <v>808</v>
      </c>
      <c r="G6" s="36" t="s">
        <v>806</v>
      </c>
    </row>
    <row r="7" spans="1:15" x14ac:dyDescent="0.25">
      <c r="A7" s="34" t="s">
        <v>11</v>
      </c>
      <c r="B7" s="36"/>
      <c r="C7" s="35"/>
      <c r="D7" s="34" t="str">
        <f t="shared" ref="D7:D25" si="0">$F$1</f>
        <v xml:space="preserve"> - - bitte auswählen - -</v>
      </c>
      <c r="E7" s="32"/>
      <c r="F7" s="36" t="s">
        <v>808</v>
      </c>
      <c r="G7" s="36" t="s">
        <v>806</v>
      </c>
    </row>
    <row r="8" spans="1:15" x14ac:dyDescent="0.25">
      <c r="A8" s="34" t="s">
        <v>12</v>
      </c>
      <c r="B8" s="36"/>
      <c r="C8" s="35"/>
      <c r="D8" s="34" t="str">
        <f t="shared" si="0"/>
        <v xml:space="preserve"> - - bitte auswählen - -</v>
      </c>
      <c r="E8" s="32"/>
      <c r="F8" s="36" t="s">
        <v>808</v>
      </c>
      <c r="G8" s="36" t="s">
        <v>806</v>
      </c>
    </row>
    <row r="9" spans="1:15" x14ac:dyDescent="0.25">
      <c r="A9" s="34" t="s">
        <v>18</v>
      </c>
      <c r="B9" s="34"/>
      <c r="C9" s="35"/>
      <c r="D9" s="34" t="str">
        <f t="shared" si="0"/>
        <v xml:space="preserve"> - - bitte auswählen - -</v>
      </c>
      <c r="E9" s="32"/>
      <c r="F9" s="36" t="s">
        <v>808</v>
      </c>
      <c r="G9" s="36" t="s">
        <v>806</v>
      </c>
    </row>
    <row r="10" spans="1:15" x14ac:dyDescent="0.25">
      <c r="A10" s="34" t="s">
        <v>19</v>
      </c>
      <c r="B10" s="34"/>
      <c r="C10" s="35"/>
      <c r="D10" s="34" t="str">
        <f t="shared" si="0"/>
        <v xml:space="preserve"> - - bitte auswählen - -</v>
      </c>
      <c r="E10" s="32"/>
      <c r="F10" s="36" t="s">
        <v>808</v>
      </c>
      <c r="G10" s="36" t="s">
        <v>806</v>
      </c>
    </row>
    <row r="11" spans="1:15" x14ac:dyDescent="0.25">
      <c r="A11" s="34" t="s">
        <v>20</v>
      </c>
      <c r="B11" s="36"/>
      <c r="C11" s="35"/>
      <c r="D11" s="34" t="str">
        <f t="shared" si="0"/>
        <v xml:space="preserve"> - - bitte auswählen - -</v>
      </c>
      <c r="E11" s="32"/>
      <c r="F11" s="36" t="s">
        <v>808</v>
      </c>
      <c r="G11" s="36" t="s">
        <v>806</v>
      </c>
    </row>
    <row r="12" spans="1:15" x14ac:dyDescent="0.25">
      <c r="A12" s="34" t="s">
        <v>21</v>
      </c>
      <c r="B12" s="36"/>
      <c r="C12" s="35"/>
      <c r="D12" s="34" t="str">
        <f t="shared" si="0"/>
        <v xml:space="preserve"> - - bitte auswählen - -</v>
      </c>
      <c r="E12" s="32"/>
      <c r="F12" s="36" t="s">
        <v>808</v>
      </c>
      <c r="G12" s="36" t="s">
        <v>806</v>
      </c>
    </row>
    <row r="13" spans="1:15" x14ac:dyDescent="0.25">
      <c r="A13" s="34" t="s">
        <v>22</v>
      </c>
      <c r="B13" s="36"/>
      <c r="C13" s="35"/>
      <c r="D13" s="34" t="str">
        <f t="shared" si="0"/>
        <v xml:space="preserve"> - - bitte auswählen - -</v>
      </c>
      <c r="E13" s="32"/>
      <c r="F13" s="36" t="s">
        <v>808</v>
      </c>
      <c r="G13" s="36" t="s">
        <v>806</v>
      </c>
    </row>
    <row r="14" spans="1:15" x14ac:dyDescent="0.25">
      <c r="A14" s="34" t="s">
        <v>23</v>
      </c>
      <c r="B14" s="34"/>
      <c r="C14" s="35"/>
      <c r="D14" s="34" t="str">
        <f t="shared" si="0"/>
        <v xml:space="preserve"> - - bitte auswählen - -</v>
      </c>
      <c r="E14" s="32"/>
      <c r="F14" s="36" t="s">
        <v>808</v>
      </c>
      <c r="G14" s="36" t="s">
        <v>806</v>
      </c>
    </row>
    <row r="15" spans="1:15" x14ac:dyDescent="0.25">
      <c r="A15" s="34" t="s">
        <v>24</v>
      </c>
      <c r="B15" s="36"/>
      <c r="C15" s="35"/>
      <c r="D15" s="34" t="str">
        <f t="shared" si="0"/>
        <v xml:space="preserve"> - - bitte auswählen - -</v>
      </c>
      <c r="E15" s="32"/>
      <c r="F15" s="36" t="s">
        <v>808</v>
      </c>
      <c r="G15" s="36" t="s">
        <v>806</v>
      </c>
    </row>
    <row r="16" spans="1:15" x14ac:dyDescent="0.25">
      <c r="A16" s="34" t="s">
        <v>25</v>
      </c>
      <c r="B16" s="34"/>
      <c r="C16" s="35"/>
      <c r="D16" s="34" t="str">
        <f t="shared" si="0"/>
        <v xml:space="preserve"> - - bitte auswählen - -</v>
      </c>
      <c r="E16" s="32"/>
      <c r="F16" s="36" t="s">
        <v>808</v>
      </c>
      <c r="G16" s="36" t="s">
        <v>806</v>
      </c>
    </row>
    <row r="17" spans="1:7" x14ac:dyDescent="0.25">
      <c r="A17" s="34" t="s">
        <v>26</v>
      </c>
      <c r="B17" s="36"/>
      <c r="C17" s="35"/>
      <c r="D17" s="34" t="str">
        <f t="shared" si="0"/>
        <v xml:space="preserve"> - - bitte auswählen - -</v>
      </c>
      <c r="E17" s="32"/>
      <c r="F17" s="36" t="s">
        <v>808</v>
      </c>
      <c r="G17" s="36" t="s">
        <v>806</v>
      </c>
    </row>
    <row r="18" spans="1:7" x14ac:dyDescent="0.25">
      <c r="A18" s="34" t="s">
        <v>27</v>
      </c>
      <c r="B18" s="34"/>
      <c r="C18" s="35"/>
      <c r="D18" s="34" t="str">
        <f t="shared" si="0"/>
        <v xml:space="preserve"> - - bitte auswählen - -</v>
      </c>
      <c r="E18" s="32"/>
      <c r="F18" s="36" t="s">
        <v>808</v>
      </c>
      <c r="G18" s="36" t="s">
        <v>806</v>
      </c>
    </row>
    <row r="19" spans="1:7" x14ac:dyDescent="0.25">
      <c r="A19" s="34" t="s">
        <v>28</v>
      </c>
      <c r="B19" s="36"/>
      <c r="C19" s="35"/>
      <c r="D19" s="34" t="str">
        <f t="shared" si="0"/>
        <v xml:space="preserve"> - - bitte auswählen - -</v>
      </c>
      <c r="E19" s="32"/>
      <c r="F19" s="36" t="s">
        <v>808</v>
      </c>
      <c r="G19" s="36" t="s">
        <v>806</v>
      </c>
    </row>
    <row r="20" spans="1:7" x14ac:dyDescent="0.25">
      <c r="A20" s="34" t="s">
        <v>29</v>
      </c>
      <c r="B20" s="34"/>
      <c r="C20" s="35"/>
      <c r="D20" s="34" t="str">
        <f t="shared" si="0"/>
        <v xml:space="preserve"> - - bitte auswählen - -</v>
      </c>
      <c r="E20" s="32"/>
      <c r="F20" s="36" t="s">
        <v>808</v>
      </c>
      <c r="G20" s="36" t="s">
        <v>806</v>
      </c>
    </row>
    <row r="21" spans="1:7" x14ac:dyDescent="0.25">
      <c r="A21" s="34" t="s">
        <v>30</v>
      </c>
      <c r="B21" s="36"/>
      <c r="C21" s="35"/>
      <c r="D21" s="34" t="str">
        <f t="shared" si="0"/>
        <v xml:space="preserve"> - - bitte auswählen - -</v>
      </c>
      <c r="E21" s="32"/>
      <c r="F21" s="36" t="s">
        <v>808</v>
      </c>
      <c r="G21" s="36" t="s">
        <v>806</v>
      </c>
    </row>
    <row r="22" spans="1:7" x14ac:dyDescent="0.25">
      <c r="A22" s="34" t="s">
        <v>31</v>
      </c>
      <c r="B22" s="34"/>
      <c r="C22" s="35"/>
      <c r="D22" s="34" t="str">
        <f t="shared" si="0"/>
        <v xml:space="preserve"> - - bitte auswählen - -</v>
      </c>
      <c r="E22" s="32"/>
      <c r="F22" s="36" t="s">
        <v>808</v>
      </c>
      <c r="G22" s="36" t="s">
        <v>806</v>
      </c>
    </row>
    <row r="23" spans="1:7" x14ac:dyDescent="0.25">
      <c r="A23" s="34" t="s">
        <v>32</v>
      </c>
      <c r="B23" s="36"/>
      <c r="C23" s="35"/>
      <c r="D23" s="34" t="str">
        <f t="shared" si="0"/>
        <v xml:space="preserve"> - - bitte auswählen - -</v>
      </c>
      <c r="E23" s="32"/>
      <c r="F23" s="36" t="s">
        <v>808</v>
      </c>
      <c r="G23" s="36" t="s">
        <v>806</v>
      </c>
    </row>
    <row r="24" spans="1:7" x14ac:dyDescent="0.25">
      <c r="A24" s="34" t="s">
        <v>33</v>
      </c>
      <c r="B24" s="34"/>
      <c r="C24" s="35"/>
      <c r="D24" s="34" t="str">
        <f t="shared" si="0"/>
        <v xml:space="preserve"> - - bitte auswählen - -</v>
      </c>
      <c r="E24" s="32"/>
      <c r="F24" s="36" t="s">
        <v>808</v>
      </c>
      <c r="G24" s="36" t="s">
        <v>806</v>
      </c>
    </row>
    <row r="25" spans="1:7" x14ac:dyDescent="0.25">
      <c r="A25" s="34" t="s">
        <v>34</v>
      </c>
      <c r="B25" s="36"/>
      <c r="C25" s="35"/>
      <c r="D25" s="34" t="str">
        <f t="shared" si="0"/>
        <v xml:space="preserve"> - - bitte auswählen - -</v>
      </c>
      <c r="E25" s="32"/>
      <c r="F25" s="36" t="s">
        <v>808</v>
      </c>
      <c r="G25" s="36" t="s">
        <v>806</v>
      </c>
    </row>
    <row r="27" spans="1:7" x14ac:dyDescent="0.25">
      <c r="B27" s="30"/>
    </row>
    <row r="33" s="4" customFormat="1" x14ac:dyDescent="0.25"/>
    <row r="34" s="4" customFormat="1" x14ac:dyDescent="0.25"/>
    <row r="35" s="4" customFormat="1" x14ac:dyDescent="0.25"/>
    <row r="36" s="4" customFormat="1" x14ac:dyDescent="0.25"/>
    <row r="37" s="4" customFormat="1" x14ac:dyDescent="0.25"/>
    <row r="38" s="4" customFormat="1" x14ac:dyDescent="0.25"/>
    <row r="39" s="4" customFormat="1" x14ac:dyDescent="0.25"/>
    <row r="40" s="4" customFormat="1" x14ac:dyDescent="0.25"/>
    <row r="41" s="4" customFormat="1" x14ac:dyDescent="0.25"/>
    <row r="42" s="4" customFormat="1" x14ac:dyDescent="0.25"/>
    <row r="43" s="4" customFormat="1" x14ac:dyDescent="0.25"/>
    <row r="44" s="4" customFormat="1" x14ac:dyDescent="0.25"/>
    <row r="45" s="4" customFormat="1" x14ac:dyDescent="0.25"/>
    <row r="46" s="4" customFormat="1" x14ac:dyDescent="0.25"/>
    <row r="47" s="4" customFormat="1" x14ac:dyDescent="0.25"/>
    <row r="48" s="4" customFormat="1" x14ac:dyDescent="0.25"/>
    <row r="49" s="4" customFormat="1" x14ac:dyDescent="0.25"/>
    <row r="50" s="4" customFormat="1" x14ac:dyDescent="0.25"/>
    <row r="51" s="4" customFormat="1" x14ac:dyDescent="0.25"/>
    <row r="52" s="4" customFormat="1" x14ac:dyDescent="0.25"/>
    <row r="53" s="4" customFormat="1" x14ac:dyDescent="0.25"/>
    <row r="54" s="4" customFormat="1" x14ac:dyDescent="0.25"/>
    <row r="55" s="4" customFormat="1" x14ac:dyDescent="0.25"/>
    <row r="56" s="4" customFormat="1" x14ac:dyDescent="0.25"/>
    <row r="57" s="4" customFormat="1" x14ac:dyDescent="0.25"/>
    <row r="58" s="4" customFormat="1" x14ac:dyDescent="0.25"/>
    <row r="59" s="4" customFormat="1" x14ac:dyDescent="0.25"/>
    <row r="60" s="4" customFormat="1" x14ac:dyDescent="0.25"/>
    <row r="61" s="4" customFormat="1" x14ac:dyDescent="0.25"/>
    <row r="62" s="4" customFormat="1" x14ac:dyDescent="0.25"/>
    <row r="63" s="4" customFormat="1" x14ac:dyDescent="0.25"/>
    <row r="64" s="4" customFormat="1" x14ac:dyDescent="0.25"/>
    <row r="65" s="4" customFormat="1" x14ac:dyDescent="0.25"/>
    <row r="66" s="4" customFormat="1" x14ac:dyDescent="0.25"/>
    <row r="67" s="4" customFormat="1" x14ac:dyDescent="0.25"/>
    <row r="68" s="4" customFormat="1" x14ac:dyDescent="0.25"/>
    <row r="69" s="4" customFormat="1" x14ac:dyDescent="0.25"/>
    <row r="70" s="4" customFormat="1" x14ac:dyDescent="0.25"/>
  </sheetData>
  <mergeCells count="1">
    <mergeCell ref="A1:E1"/>
  </mergeCells>
  <dataValidations count="1">
    <dataValidation type="whole" allowBlank="1" showInputMessage="1" showErrorMessage="1" sqref="E6:E25" xr:uid="{C983CBA2-CC0F-4E88-9EAF-48A516363AD0}">
      <formula1>0</formula1>
      <formula2>1800</formula2>
    </dataValidation>
  </dataValidations>
  <pageMargins left="0.7" right="0.7" top="0.78740157499999996" bottom="0.78740157499999996" header="0.3" footer="0.3"/>
  <pageSetup paperSize="9" orientation="landscape" horizontalDpi="4294967293" verticalDpi="12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8BCB9A1-66C6-4EF0-A481-B46B77F7F9B8}">
          <x14:formula1>
            <xm:f>_xlfn.ANCHORARRAY(Hilfsliste!$A$2)</xm:f>
          </x14:formula1>
          <xm:sqref>B6:B25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7" tint="0.79998168889431442"/>
  </sheetPr>
  <dimension ref="A1:N70"/>
  <sheetViews>
    <sheetView workbookViewId="0">
      <pane xSplit="1" ySplit="5" topLeftCell="B6" activePane="bottomRight" state="frozen"/>
      <selection activeCell="B10" sqref="B10:E10"/>
      <selection pane="topRight" activeCell="B10" sqref="B10:E10"/>
      <selection pane="bottomLeft" activeCell="B10" sqref="B10:E10"/>
      <selection pane="bottomRight" activeCell="B10" sqref="B10:E10"/>
    </sheetView>
  </sheetViews>
  <sheetFormatPr baseColWidth="10" defaultColWidth="9" defaultRowHeight="15" x14ac:dyDescent="0.25"/>
  <cols>
    <col min="1" max="1" width="5.28515625" style="4" customWidth="1"/>
    <col min="2" max="2" width="18.28515625" style="4" customWidth="1"/>
    <col min="3" max="4" width="16.140625" style="4" customWidth="1"/>
    <col min="5" max="5" width="22.85546875" style="4" customWidth="1"/>
    <col min="6" max="9" width="6.7109375" style="4" customWidth="1"/>
    <col min="10" max="10" width="17.42578125" style="4" customWidth="1"/>
    <col min="11" max="11" width="4.7109375" style="4" bestFit="1" customWidth="1"/>
    <col min="12" max="12" width="16.28515625" style="4" customWidth="1"/>
    <col min="13" max="13" width="11.42578125" style="4" customWidth="1"/>
    <col min="14" max="14" width="32.42578125" style="4" bestFit="1" customWidth="1"/>
    <col min="15" max="15" width="37.42578125" style="4" customWidth="1"/>
    <col min="16" max="256" width="11.42578125" style="4" customWidth="1"/>
    <col min="257" max="16384" width="9" style="4"/>
  </cols>
  <sheetData>
    <row r="1" spans="1:14" ht="24" x14ac:dyDescent="0.4">
      <c r="A1" s="53" t="str">
        <f>Gaue!I1</f>
        <v>Jugendfernwettkampf 2026</v>
      </c>
      <c r="B1" s="53"/>
      <c r="C1" s="53"/>
      <c r="D1" s="53"/>
      <c r="E1" s="2" t="str">
        <f>Deckblatt!B10</f>
        <v xml:space="preserve"> - - bitte auswählen - -</v>
      </c>
      <c r="F1" s="3"/>
      <c r="G1" s="3"/>
      <c r="H1" s="3"/>
      <c r="I1" s="3"/>
      <c r="J1" s="3"/>
      <c r="K1" s="3"/>
      <c r="L1" s="3"/>
    </row>
    <row r="3" spans="1:14" ht="21" x14ac:dyDescent="0.35">
      <c r="A3" s="3" t="s">
        <v>795</v>
      </c>
      <c r="N3" s="29" t="str">
        <f>HYPERLINK("#'Deckblatt'!A1","⬅ Zurück zum Deckblatt")</f>
        <v>⬅ Zurück zum Deckblatt</v>
      </c>
    </row>
    <row r="5" spans="1:14" x14ac:dyDescent="0.25">
      <c r="A5" s="37" t="s">
        <v>5</v>
      </c>
      <c r="B5" s="33" t="s">
        <v>6</v>
      </c>
      <c r="C5" s="37" t="s">
        <v>7</v>
      </c>
      <c r="D5" s="38" t="s">
        <v>8</v>
      </c>
      <c r="E5" s="33" t="s">
        <v>9</v>
      </c>
      <c r="F5" s="37" t="s">
        <v>10</v>
      </c>
      <c r="G5" s="37" t="s">
        <v>11</v>
      </c>
      <c r="H5" s="37" t="s">
        <v>12</v>
      </c>
      <c r="I5" s="37" t="s">
        <v>13</v>
      </c>
      <c r="J5" s="37" t="s">
        <v>14</v>
      </c>
      <c r="K5" s="37" t="s">
        <v>15</v>
      </c>
    </row>
    <row r="6" spans="1:14" x14ac:dyDescent="0.25">
      <c r="A6" s="34" t="s">
        <v>10</v>
      </c>
      <c r="B6" s="36"/>
      <c r="C6" s="36"/>
      <c r="D6" s="35" t="str">
        <f>$E$1</f>
        <v xml:space="preserve"> - - bitte auswählen - -</v>
      </c>
      <c r="E6" s="36"/>
      <c r="F6" s="39"/>
      <c r="G6" s="39"/>
      <c r="H6" s="39"/>
      <c r="I6" s="32">
        <f t="shared" ref="I6:I55" si="0">SUM(F6:H6)</f>
        <v>0</v>
      </c>
      <c r="J6" s="34" t="s">
        <v>809</v>
      </c>
      <c r="K6" s="34" t="s">
        <v>806</v>
      </c>
    </row>
    <row r="7" spans="1:14" x14ac:dyDescent="0.25">
      <c r="A7" s="34" t="s">
        <v>11</v>
      </c>
      <c r="B7" s="36"/>
      <c r="C7" s="36"/>
      <c r="D7" s="35" t="str">
        <f t="shared" ref="D7:D55" si="1">$E$1</f>
        <v xml:space="preserve"> - - bitte auswählen - -</v>
      </c>
      <c r="E7" s="36"/>
      <c r="F7" s="39"/>
      <c r="G7" s="39"/>
      <c r="H7" s="39"/>
      <c r="I7" s="32">
        <f t="shared" si="0"/>
        <v>0</v>
      </c>
      <c r="J7" s="34" t="s">
        <v>809</v>
      </c>
      <c r="K7" s="34" t="s">
        <v>806</v>
      </c>
    </row>
    <row r="8" spans="1:14" x14ac:dyDescent="0.25">
      <c r="A8" s="34" t="s">
        <v>12</v>
      </c>
      <c r="B8" s="36"/>
      <c r="C8" s="36"/>
      <c r="D8" s="35" t="str">
        <f t="shared" si="1"/>
        <v xml:space="preserve"> - - bitte auswählen - -</v>
      </c>
      <c r="E8" s="36"/>
      <c r="F8" s="39"/>
      <c r="G8" s="39"/>
      <c r="H8" s="39"/>
      <c r="I8" s="32">
        <f t="shared" si="0"/>
        <v>0</v>
      </c>
      <c r="J8" s="34" t="s">
        <v>809</v>
      </c>
      <c r="K8" s="34" t="s">
        <v>806</v>
      </c>
    </row>
    <row r="9" spans="1:14" x14ac:dyDescent="0.25">
      <c r="A9" s="34" t="s">
        <v>18</v>
      </c>
      <c r="B9" s="36"/>
      <c r="C9" s="36"/>
      <c r="D9" s="35" t="str">
        <f t="shared" si="1"/>
        <v xml:space="preserve"> - - bitte auswählen - -</v>
      </c>
      <c r="E9" s="36"/>
      <c r="F9" s="39"/>
      <c r="G9" s="39"/>
      <c r="H9" s="39"/>
      <c r="I9" s="32">
        <f t="shared" si="0"/>
        <v>0</v>
      </c>
      <c r="J9" s="34" t="s">
        <v>809</v>
      </c>
      <c r="K9" s="34" t="s">
        <v>806</v>
      </c>
    </row>
    <row r="10" spans="1:14" x14ac:dyDescent="0.25">
      <c r="A10" s="34" t="s">
        <v>19</v>
      </c>
      <c r="B10" s="36"/>
      <c r="C10" s="36"/>
      <c r="D10" s="35" t="str">
        <f t="shared" si="1"/>
        <v xml:space="preserve"> - - bitte auswählen - -</v>
      </c>
      <c r="E10" s="36"/>
      <c r="F10" s="39"/>
      <c r="G10" s="39"/>
      <c r="H10" s="39"/>
      <c r="I10" s="32">
        <f t="shared" si="0"/>
        <v>0</v>
      </c>
      <c r="J10" s="34" t="s">
        <v>809</v>
      </c>
      <c r="K10" s="34" t="s">
        <v>806</v>
      </c>
    </row>
    <row r="11" spans="1:14" x14ac:dyDescent="0.25">
      <c r="A11" s="34" t="s">
        <v>20</v>
      </c>
      <c r="B11" s="36"/>
      <c r="C11" s="36"/>
      <c r="D11" s="35" t="str">
        <f t="shared" si="1"/>
        <v xml:space="preserve"> - - bitte auswählen - -</v>
      </c>
      <c r="E11" s="36"/>
      <c r="F11" s="39"/>
      <c r="G11" s="39"/>
      <c r="H11" s="39"/>
      <c r="I11" s="32">
        <f t="shared" si="0"/>
        <v>0</v>
      </c>
      <c r="J11" s="34" t="s">
        <v>809</v>
      </c>
      <c r="K11" s="34" t="s">
        <v>806</v>
      </c>
    </row>
    <row r="12" spans="1:14" x14ac:dyDescent="0.25">
      <c r="A12" s="34" t="s">
        <v>21</v>
      </c>
      <c r="B12" s="36"/>
      <c r="C12" s="36"/>
      <c r="D12" s="35" t="str">
        <f t="shared" si="1"/>
        <v xml:space="preserve"> - - bitte auswählen - -</v>
      </c>
      <c r="E12" s="36"/>
      <c r="F12" s="39"/>
      <c r="G12" s="39"/>
      <c r="H12" s="39"/>
      <c r="I12" s="32">
        <f t="shared" si="0"/>
        <v>0</v>
      </c>
      <c r="J12" s="34" t="s">
        <v>809</v>
      </c>
      <c r="K12" s="34" t="s">
        <v>806</v>
      </c>
    </row>
    <row r="13" spans="1:14" x14ac:dyDescent="0.25">
      <c r="A13" s="34" t="s">
        <v>22</v>
      </c>
      <c r="B13" s="36"/>
      <c r="C13" s="36"/>
      <c r="D13" s="35" t="str">
        <f t="shared" si="1"/>
        <v xml:space="preserve"> - - bitte auswählen - -</v>
      </c>
      <c r="E13" s="36"/>
      <c r="F13" s="39"/>
      <c r="G13" s="39"/>
      <c r="H13" s="39"/>
      <c r="I13" s="32">
        <f t="shared" si="0"/>
        <v>0</v>
      </c>
      <c r="J13" s="34" t="s">
        <v>809</v>
      </c>
      <c r="K13" s="34" t="s">
        <v>806</v>
      </c>
    </row>
    <row r="14" spans="1:14" x14ac:dyDescent="0.25">
      <c r="A14" s="34" t="s">
        <v>23</v>
      </c>
      <c r="B14" s="36"/>
      <c r="C14" s="36"/>
      <c r="D14" s="35" t="str">
        <f t="shared" si="1"/>
        <v xml:space="preserve"> - - bitte auswählen - -</v>
      </c>
      <c r="E14" s="36"/>
      <c r="F14" s="39"/>
      <c r="G14" s="39"/>
      <c r="H14" s="39"/>
      <c r="I14" s="32">
        <f t="shared" si="0"/>
        <v>0</v>
      </c>
      <c r="J14" s="34" t="s">
        <v>809</v>
      </c>
      <c r="K14" s="34" t="s">
        <v>806</v>
      </c>
    </row>
    <row r="15" spans="1:14" x14ac:dyDescent="0.25">
      <c r="A15" s="34" t="s">
        <v>24</v>
      </c>
      <c r="B15" s="36"/>
      <c r="C15" s="36"/>
      <c r="D15" s="35" t="str">
        <f t="shared" si="1"/>
        <v xml:space="preserve"> - - bitte auswählen - -</v>
      </c>
      <c r="E15" s="36"/>
      <c r="F15" s="39"/>
      <c r="G15" s="39"/>
      <c r="H15" s="39"/>
      <c r="I15" s="32">
        <f t="shared" si="0"/>
        <v>0</v>
      </c>
      <c r="J15" s="34" t="s">
        <v>809</v>
      </c>
      <c r="K15" s="34" t="s">
        <v>806</v>
      </c>
    </row>
    <row r="16" spans="1:14" x14ac:dyDescent="0.25">
      <c r="A16" s="34" t="s">
        <v>25</v>
      </c>
      <c r="B16" s="36"/>
      <c r="C16" s="36"/>
      <c r="D16" s="35" t="str">
        <f t="shared" si="1"/>
        <v xml:space="preserve"> - - bitte auswählen - -</v>
      </c>
      <c r="E16" s="36"/>
      <c r="F16" s="39"/>
      <c r="G16" s="39"/>
      <c r="H16" s="39"/>
      <c r="I16" s="32">
        <f t="shared" si="0"/>
        <v>0</v>
      </c>
      <c r="J16" s="34" t="s">
        <v>809</v>
      </c>
      <c r="K16" s="34" t="s">
        <v>806</v>
      </c>
    </row>
    <row r="17" spans="1:11" x14ac:dyDescent="0.25">
      <c r="A17" s="34" t="s">
        <v>26</v>
      </c>
      <c r="B17" s="36"/>
      <c r="C17" s="36"/>
      <c r="D17" s="35" t="str">
        <f t="shared" si="1"/>
        <v xml:space="preserve"> - - bitte auswählen - -</v>
      </c>
      <c r="E17" s="36"/>
      <c r="F17" s="39"/>
      <c r="G17" s="39"/>
      <c r="H17" s="39"/>
      <c r="I17" s="32">
        <f t="shared" si="0"/>
        <v>0</v>
      </c>
      <c r="J17" s="34" t="s">
        <v>809</v>
      </c>
      <c r="K17" s="34" t="s">
        <v>806</v>
      </c>
    </row>
    <row r="18" spans="1:11" x14ac:dyDescent="0.25">
      <c r="A18" s="34" t="s">
        <v>27</v>
      </c>
      <c r="B18" s="36"/>
      <c r="C18" s="36"/>
      <c r="D18" s="35" t="str">
        <f t="shared" si="1"/>
        <v xml:space="preserve"> - - bitte auswählen - -</v>
      </c>
      <c r="E18" s="36"/>
      <c r="F18" s="39"/>
      <c r="G18" s="39"/>
      <c r="H18" s="39"/>
      <c r="I18" s="32">
        <f t="shared" si="0"/>
        <v>0</v>
      </c>
      <c r="J18" s="34" t="s">
        <v>809</v>
      </c>
      <c r="K18" s="34" t="s">
        <v>806</v>
      </c>
    </row>
    <row r="19" spans="1:11" x14ac:dyDescent="0.25">
      <c r="A19" s="34" t="s">
        <v>28</v>
      </c>
      <c r="B19" s="36"/>
      <c r="C19" s="36"/>
      <c r="D19" s="35" t="str">
        <f t="shared" si="1"/>
        <v xml:space="preserve"> - - bitte auswählen - -</v>
      </c>
      <c r="E19" s="36"/>
      <c r="F19" s="39"/>
      <c r="G19" s="39"/>
      <c r="H19" s="39"/>
      <c r="I19" s="32">
        <f t="shared" si="0"/>
        <v>0</v>
      </c>
      <c r="J19" s="34" t="s">
        <v>809</v>
      </c>
      <c r="K19" s="34" t="s">
        <v>806</v>
      </c>
    </row>
    <row r="20" spans="1:11" x14ac:dyDescent="0.25">
      <c r="A20" s="34" t="s">
        <v>29</v>
      </c>
      <c r="B20" s="36"/>
      <c r="C20" s="36"/>
      <c r="D20" s="35" t="str">
        <f t="shared" si="1"/>
        <v xml:space="preserve"> - - bitte auswählen - -</v>
      </c>
      <c r="E20" s="36"/>
      <c r="F20" s="39"/>
      <c r="G20" s="39"/>
      <c r="H20" s="39"/>
      <c r="I20" s="32">
        <f t="shared" si="0"/>
        <v>0</v>
      </c>
      <c r="J20" s="34" t="s">
        <v>809</v>
      </c>
      <c r="K20" s="34" t="s">
        <v>806</v>
      </c>
    </row>
    <row r="21" spans="1:11" x14ac:dyDescent="0.25">
      <c r="A21" s="34" t="s">
        <v>30</v>
      </c>
      <c r="B21" s="36"/>
      <c r="C21" s="36"/>
      <c r="D21" s="35" t="str">
        <f t="shared" si="1"/>
        <v xml:space="preserve"> - - bitte auswählen - -</v>
      </c>
      <c r="E21" s="36"/>
      <c r="F21" s="39"/>
      <c r="G21" s="39"/>
      <c r="H21" s="39"/>
      <c r="I21" s="32">
        <f t="shared" si="0"/>
        <v>0</v>
      </c>
      <c r="J21" s="34" t="s">
        <v>809</v>
      </c>
      <c r="K21" s="34" t="s">
        <v>806</v>
      </c>
    </row>
    <row r="22" spans="1:11" x14ac:dyDescent="0.25">
      <c r="A22" s="34" t="s">
        <v>31</v>
      </c>
      <c r="B22" s="36"/>
      <c r="C22" s="36"/>
      <c r="D22" s="35" t="str">
        <f t="shared" si="1"/>
        <v xml:space="preserve"> - - bitte auswählen - -</v>
      </c>
      <c r="E22" s="36"/>
      <c r="F22" s="39"/>
      <c r="G22" s="39"/>
      <c r="H22" s="39"/>
      <c r="I22" s="32">
        <f t="shared" si="0"/>
        <v>0</v>
      </c>
      <c r="J22" s="34" t="s">
        <v>809</v>
      </c>
      <c r="K22" s="34" t="s">
        <v>806</v>
      </c>
    </row>
    <row r="23" spans="1:11" x14ac:dyDescent="0.25">
      <c r="A23" s="34" t="s">
        <v>32</v>
      </c>
      <c r="B23" s="36"/>
      <c r="C23" s="36"/>
      <c r="D23" s="35" t="str">
        <f t="shared" si="1"/>
        <v xml:space="preserve"> - - bitte auswählen - -</v>
      </c>
      <c r="E23" s="36"/>
      <c r="F23" s="39"/>
      <c r="G23" s="39"/>
      <c r="H23" s="39"/>
      <c r="I23" s="32">
        <f t="shared" si="0"/>
        <v>0</v>
      </c>
      <c r="J23" s="34" t="s">
        <v>809</v>
      </c>
      <c r="K23" s="34" t="s">
        <v>806</v>
      </c>
    </row>
    <row r="24" spans="1:11" x14ac:dyDescent="0.25">
      <c r="A24" s="34" t="s">
        <v>33</v>
      </c>
      <c r="B24" s="36"/>
      <c r="C24" s="36"/>
      <c r="D24" s="35" t="str">
        <f t="shared" si="1"/>
        <v xml:space="preserve"> - - bitte auswählen - -</v>
      </c>
      <c r="E24" s="36"/>
      <c r="F24" s="39"/>
      <c r="G24" s="39"/>
      <c r="H24" s="39"/>
      <c r="I24" s="32">
        <f t="shared" si="0"/>
        <v>0</v>
      </c>
      <c r="J24" s="34" t="s">
        <v>809</v>
      </c>
      <c r="K24" s="34" t="s">
        <v>806</v>
      </c>
    </row>
    <row r="25" spans="1:11" x14ac:dyDescent="0.25">
      <c r="A25" s="34" t="s">
        <v>34</v>
      </c>
      <c r="B25" s="36"/>
      <c r="C25" s="36"/>
      <c r="D25" s="35" t="str">
        <f t="shared" si="1"/>
        <v xml:space="preserve"> - - bitte auswählen - -</v>
      </c>
      <c r="E25" s="36"/>
      <c r="F25" s="39"/>
      <c r="G25" s="39"/>
      <c r="H25" s="39"/>
      <c r="I25" s="32">
        <f t="shared" si="0"/>
        <v>0</v>
      </c>
      <c r="J25" s="34" t="s">
        <v>809</v>
      </c>
      <c r="K25" s="34" t="s">
        <v>806</v>
      </c>
    </row>
    <row r="26" spans="1:11" x14ac:dyDescent="0.25">
      <c r="A26" s="34" t="s">
        <v>35</v>
      </c>
      <c r="B26" s="36"/>
      <c r="C26" s="36"/>
      <c r="D26" s="35" t="str">
        <f t="shared" si="1"/>
        <v xml:space="preserve"> - - bitte auswählen - -</v>
      </c>
      <c r="E26" s="36"/>
      <c r="F26" s="39"/>
      <c r="G26" s="39"/>
      <c r="H26" s="39"/>
      <c r="I26" s="32">
        <f t="shared" si="0"/>
        <v>0</v>
      </c>
      <c r="J26" s="34" t="s">
        <v>809</v>
      </c>
      <c r="K26" s="34" t="s">
        <v>806</v>
      </c>
    </row>
    <row r="27" spans="1:11" x14ac:dyDescent="0.25">
      <c r="A27" s="34" t="s">
        <v>36</v>
      </c>
      <c r="B27" s="36"/>
      <c r="C27" s="36"/>
      <c r="D27" s="35" t="str">
        <f t="shared" si="1"/>
        <v xml:space="preserve"> - - bitte auswählen - -</v>
      </c>
      <c r="E27" s="36"/>
      <c r="F27" s="39"/>
      <c r="G27" s="39"/>
      <c r="H27" s="39"/>
      <c r="I27" s="32">
        <f t="shared" si="0"/>
        <v>0</v>
      </c>
      <c r="J27" s="34" t="s">
        <v>809</v>
      </c>
      <c r="K27" s="34" t="s">
        <v>806</v>
      </c>
    </row>
    <row r="28" spans="1:11" x14ac:dyDescent="0.25">
      <c r="A28" s="34" t="s">
        <v>37</v>
      </c>
      <c r="B28" s="36"/>
      <c r="C28" s="36"/>
      <c r="D28" s="35" t="str">
        <f t="shared" si="1"/>
        <v xml:space="preserve"> - - bitte auswählen - -</v>
      </c>
      <c r="E28" s="36"/>
      <c r="F28" s="39"/>
      <c r="G28" s="39"/>
      <c r="H28" s="39"/>
      <c r="I28" s="32">
        <f t="shared" si="0"/>
        <v>0</v>
      </c>
      <c r="J28" s="34" t="s">
        <v>809</v>
      </c>
      <c r="K28" s="34" t="s">
        <v>806</v>
      </c>
    </row>
    <row r="29" spans="1:11" x14ac:dyDescent="0.25">
      <c r="A29" s="34" t="s">
        <v>38</v>
      </c>
      <c r="B29" s="36"/>
      <c r="C29" s="36"/>
      <c r="D29" s="35" t="str">
        <f t="shared" si="1"/>
        <v xml:space="preserve"> - - bitte auswählen - -</v>
      </c>
      <c r="E29" s="36"/>
      <c r="F29" s="39"/>
      <c r="G29" s="39"/>
      <c r="H29" s="39"/>
      <c r="I29" s="32">
        <f t="shared" si="0"/>
        <v>0</v>
      </c>
      <c r="J29" s="34" t="s">
        <v>809</v>
      </c>
      <c r="K29" s="34" t="s">
        <v>806</v>
      </c>
    </row>
    <row r="30" spans="1:11" x14ac:dyDescent="0.25">
      <c r="A30" s="34" t="s">
        <v>39</v>
      </c>
      <c r="B30" s="36"/>
      <c r="C30" s="36"/>
      <c r="D30" s="35" t="str">
        <f t="shared" si="1"/>
        <v xml:space="preserve"> - - bitte auswählen - -</v>
      </c>
      <c r="E30" s="36"/>
      <c r="F30" s="39"/>
      <c r="G30" s="39"/>
      <c r="H30" s="39"/>
      <c r="I30" s="32">
        <f t="shared" si="0"/>
        <v>0</v>
      </c>
      <c r="J30" s="34" t="s">
        <v>809</v>
      </c>
      <c r="K30" s="34" t="s">
        <v>806</v>
      </c>
    </row>
    <row r="31" spans="1:11" x14ac:dyDescent="0.25">
      <c r="A31" s="34" t="s">
        <v>40</v>
      </c>
      <c r="B31" s="36"/>
      <c r="C31" s="36"/>
      <c r="D31" s="35" t="str">
        <f t="shared" si="1"/>
        <v xml:space="preserve"> - - bitte auswählen - -</v>
      </c>
      <c r="E31" s="36"/>
      <c r="F31" s="39"/>
      <c r="G31" s="39"/>
      <c r="H31" s="39"/>
      <c r="I31" s="32">
        <f t="shared" si="0"/>
        <v>0</v>
      </c>
      <c r="J31" s="34" t="s">
        <v>809</v>
      </c>
      <c r="K31" s="34" t="s">
        <v>806</v>
      </c>
    </row>
    <row r="32" spans="1:11" x14ac:dyDescent="0.25">
      <c r="A32" s="34" t="s">
        <v>41</v>
      </c>
      <c r="B32" s="36"/>
      <c r="C32" s="36"/>
      <c r="D32" s="35" t="str">
        <f t="shared" si="1"/>
        <v xml:space="preserve"> - - bitte auswählen - -</v>
      </c>
      <c r="E32" s="36"/>
      <c r="F32" s="39"/>
      <c r="G32" s="39"/>
      <c r="H32" s="39"/>
      <c r="I32" s="32">
        <f t="shared" si="0"/>
        <v>0</v>
      </c>
      <c r="J32" s="34" t="s">
        <v>809</v>
      </c>
      <c r="K32" s="34" t="s">
        <v>806</v>
      </c>
    </row>
    <row r="33" spans="1:11" x14ac:dyDescent="0.25">
      <c r="A33" s="34" t="s">
        <v>42</v>
      </c>
      <c r="B33" s="36"/>
      <c r="C33" s="36"/>
      <c r="D33" s="35" t="str">
        <f t="shared" si="1"/>
        <v xml:space="preserve"> - - bitte auswählen - -</v>
      </c>
      <c r="E33" s="36"/>
      <c r="F33" s="39"/>
      <c r="G33" s="39"/>
      <c r="H33" s="39"/>
      <c r="I33" s="32">
        <f t="shared" si="0"/>
        <v>0</v>
      </c>
      <c r="J33" s="34" t="s">
        <v>809</v>
      </c>
      <c r="K33" s="34" t="s">
        <v>806</v>
      </c>
    </row>
    <row r="34" spans="1:11" x14ac:dyDescent="0.25">
      <c r="A34" s="34" t="s">
        <v>43</v>
      </c>
      <c r="B34" s="36"/>
      <c r="C34" s="36"/>
      <c r="D34" s="35" t="str">
        <f t="shared" si="1"/>
        <v xml:space="preserve"> - - bitte auswählen - -</v>
      </c>
      <c r="E34" s="36"/>
      <c r="F34" s="39"/>
      <c r="G34" s="39"/>
      <c r="H34" s="39"/>
      <c r="I34" s="32">
        <f t="shared" si="0"/>
        <v>0</v>
      </c>
      <c r="J34" s="34" t="s">
        <v>809</v>
      </c>
      <c r="K34" s="34" t="s">
        <v>806</v>
      </c>
    </row>
    <row r="35" spans="1:11" x14ac:dyDescent="0.25">
      <c r="A35" s="34" t="s">
        <v>44</v>
      </c>
      <c r="B35" s="36"/>
      <c r="C35" s="36"/>
      <c r="D35" s="35" t="str">
        <f t="shared" si="1"/>
        <v xml:space="preserve"> - - bitte auswählen - -</v>
      </c>
      <c r="E35" s="36"/>
      <c r="F35" s="39"/>
      <c r="G35" s="39"/>
      <c r="H35" s="39"/>
      <c r="I35" s="32">
        <f t="shared" si="0"/>
        <v>0</v>
      </c>
      <c r="J35" s="34" t="s">
        <v>809</v>
      </c>
      <c r="K35" s="34" t="s">
        <v>806</v>
      </c>
    </row>
    <row r="36" spans="1:11" x14ac:dyDescent="0.25">
      <c r="A36" s="34" t="s">
        <v>45</v>
      </c>
      <c r="B36" s="36"/>
      <c r="C36" s="36"/>
      <c r="D36" s="35" t="str">
        <f t="shared" si="1"/>
        <v xml:space="preserve"> - - bitte auswählen - -</v>
      </c>
      <c r="E36" s="36"/>
      <c r="F36" s="39"/>
      <c r="G36" s="39"/>
      <c r="H36" s="39"/>
      <c r="I36" s="32">
        <f t="shared" si="0"/>
        <v>0</v>
      </c>
      <c r="J36" s="34" t="s">
        <v>809</v>
      </c>
      <c r="K36" s="34" t="s">
        <v>806</v>
      </c>
    </row>
    <row r="37" spans="1:11" x14ac:dyDescent="0.25">
      <c r="A37" s="34" t="s">
        <v>46</v>
      </c>
      <c r="B37" s="36"/>
      <c r="C37" s="36"/>
      <c r="D37" s="35" t="str">
        <f t="shared" si="1"/>
        <v xml:space="preserve"> - - bitte auswählen - -</v>
      </c>
      <c r="E37" s="36"/>
      <c r="F37" s="39"/>
      <c r="G37" s="39"/>
      <c r="H37" s="39"/>
      <c r="I37" s="32">
        <f t="shared" si="0"/>
        <v>0</v>
      </c>
      <c r="J37" s="34" t="s">
        <v>809</v>
      </c>
      <c r="K37" s="34" t="s">
        <v>806</v>
      </c>
    </row>
    <row r="38" spans="1:11" x14ac:dyDescent="0.25">
      <c r="A38" s="34" t="s">
        <v>47</v>
      </c>
      <c r="B38" s="36"/>
      <c r="C38" s="36"/>
      <c r="D38" s="35" t="str">
        <f t="shared" si="1"/>
        <v xml:space="preserve"> - - bitte auswählen - -</v>
      </c>
      <c r="E38" s="36"/>
      <c r="F38" s="39"/>
      <c r="G38" s="39"/>
      <c r="H38" s="39"/>
      <c r="I38" s="32">
        <f t="shared" si="0"/>
        <v>0</v>
      </c>
      <c r="J38" s="34" t="s">
        <v>809</v>
      </c>
      <c r="K38" s="34" t="s">
        <v>806</v>
      </c>
    </row>
    <row r="39" spans="1:11" x14ac:dyDescent="0.25">
      <c r="A39" s="34" t="s">
        <v>48</v>
      </c>
      <c r="B39" s="36"/>
      <c r="C39" s="36"/>
      <c r="D39" s="35" t="str">
        <f t="shared" si="1"/>
        <v xml:space="preserve"> - - bitte auswählen - -</v>
      </c>
      <c r="E39" s="36"/>
      <c r="F39" s="39"/>
      <c r="G39" s="39"/>
      <c r="H39" s="39"/>
      <c r="I39" s="32">
        <f t="shared" si="0"/>
        <v>0</v>
      </c>
      <c r="J39" s="34" t="s">
        <v>809</v>
      </c>
      <c r="K39" s="34" t="s">
        <v>806</v>
      </c>
    </row>
    <row r="40" spans="1:11" x14ac:dyDescent="0.25">
      <c r="A40" s="34" t="s">
        <v>49</v>
      </c>
      <c r="B40" s="36"/>
      <c r="C40" s="36"/>
      <c r="D40" s="35" t="str">
        <f t="shared" si="1"/>
        <v xml:space="preserve"> - - bitte auswählen - -</v>
      </c>
      <c r="E40" s="36"/>
      <c r="F40" s="39"/>
      <c r="G40" s="39"/>
      <c r="H40" s="39"/>
      <c r="I40" s="32">
        <f t="shared" si="0"/>
        <v>0</v>
      </c>
      <c r="J40" s="34" t="s">
        <v>809</v>
      </c>
      <c r="K40" s="34" t="s">
        <v>806</v>
      </c>
    </row>
    <row r="41" spans="1:11" x14ac:dyDescent="0.25">
      <c r="A41" s="34" t="s">
        <v>50</v>
      </c>
      <c r="B41" s="36"/>
      <c r="C41" s="36"/>
      <c r="D41" s="35" t="str">
        <f t="shared" si="1"/>
        <v xml:space="preserve"> - - bitte auswählen - -</v>
      </c>
      <c r="E41" s="36"/>
      <c r="F41" s="39"/>
      <c r="G41" s="39"/>
      <c r="H41" s="39"/>
      <c r="I41" s="32">
        <f t="shared" si="0"/>
        <v>0</v>
      </c>
      <c r="J41" s="34" t="s">
        <v>809</v>
      </c>
      <c r="K41" s="34" t="s">
        <v>806</v>
      </c>
    </row>
    <row r="42" spans="1:11" x14ac:dyDescent="0.25">
      <c r="A42" s="34" t="s">
        <v>51</v>
      </c>
      <c r="B42" s="36"/>
      <c r="C42" s="36"/>
      <c r="D42" s="35" t="str">
        <f t="shared" si="1"/>
        <v xml:space="preserve"> - - bitte auswählen - -</v>
      </c>
      <c r="E42" s="36"/>
      <c r="F42" s="39"/>
      <c r="G42" s="39"/>
      <c r="H42" s="39"/>
      <c r="I42" s="32">
        <f t="shared" si="0"/>
        <v>0</v>
      </c>
      <c r="J42" s="34" t="s">
        <v>809</v>
      </c>
      <c r="K42" s="34" t="s">
        <v>806</v>
      </c>
    </row>
    <row r="43" spans="1:11" x14ac:dyDescent="0.25">
      <c r="A43" s="34" t="s">
        <v>52</v>
      </c>
      <c r="B43" s="36"/>
      <c r="C43" s="36"/>
      <c r="D43" s="35" t="str">
        <f t="shared" si="1"/>
        <v xml:space="preserve"> - - bitte auswählen - -</v>
      </c>
      <c r="E43" s="36"/>
      <c r="F43" s="39"/>
      <c r="G43" s="39"/>
      <c r="H43" s="39"/>
      <c r="I43" s="32">
        <f t="shared" si="0"/>
        <v>0</v>
      </c>
      <c r="J43" s="34" t="s">
        <v>809</v>
      </c>
      <c r="K43" s="34" t="s">
        <v>806</v>
      </c>
    </row>
    <row r="44" spans="1:11" x14ac:dyDescent="0.25">
      <c r="A44" s="34" t="s">
        <v>53</v>
      </c>
      <c r="B44" s="36"/>
      <c r="C44" s="36"/>
      <c r="D44" s="35" t="str">
        <f t="shared" si="1"/>
        <v xml:space="preserve"> - - bitte auswählen - -</v>
      </c>
      <c r="E44" s="36"/>
      <c r="F44" s="39"/>
      <c r="G44" s="39"/>
      <c r="H44" s="39"/>
      <c r="I44" s="32">
        <f t="shared" si="0"/>
        <v>0</v>
      </c>
      <c r="J44" s="34" t="s">
        <v>809</v>
      </c>
      <c r="K44" s="34" t="s">
        <v>806</v>
      </c>
    </row>
    <row r="45" spans="1:11" x14ac:dyDescent="0.25">
      <c r="A45" s="34" t="s">
        <v>54</v>
      </c>
      <c r="B45" s="36"/>
      <c r="C45" s="36"/>
      <c r="D45" s="35" t="str">
        <f t="shared" si="1"/>
        <v xml:space="preserve"> - - bitte auswählen - -</v>
      </c>
      <c r="E45" s="36"/>
      <c r="F45" s="39"/>
      <c r="G45" s="39"/>
      <c r="H45" s="39"/>
      <c r="I45" s="32">
        <f t="shared" si="0"/>
        <v>0</v>
      </c>
      <c r="J45" s="34" t="s">
        <v>809</v>
      </c>
      <c r="K45" s="34" t="s">
        <v>806</v>
      </c>
    </row>
    <row r="46" spans="1:11" x14ac:dyDescent="0.25">
      <c r="A46" s="34" t="s">
        <v>55</v>
      </c>
      <c r="B46" s="36"/>
      <c r="C46" s="36"/>
      <c r="D46" s="35" t="str">
        <f t="shared" si="1"/>
        <v xml:space="preserve"> - - bitte auswählen - -</v>
      </c>
      <c r="E46" s="36"/>
      <c r="F46" s="39"/>
      <c r="G46" s="39"/>
      <c r="H46" s="39"/>
      <c r="I46" s="32">
        <f t="shared" si="0"/>
        <v>0</v>
      </c>
      <c r="J46" s="34" t="s">
        <v>809</v>
      </c>
      <c r="K46" s="34" t="s">
        <v>806</v>
      </c>
    </row>
    <row r="47" spans="1:11" x14ac:dyDescent="0.25">
      <c r="A47" s="34" t="s">
        <v>56</v>
      </c>
      <c r="B47" s="36"/>
      <c r="C47" s="36"/>
      <c r="D47" s="35" t="str">
        <f t="shared" si="1"/>
        <v xml:space="preserve"> - - bitte auswählen - -</v>
      </c>
      <c r="E47" s="36"/>
      <c r="F47" s="39"/>
      <c r="G47" s="39"/>
      <c r="H47" s="39"/>
      <c r="I47" s="32">
        <f t="shared" si="0"/>
        <v>0</v>
      </c>
      <c r="J47" s="34" t="s">
        <v>809</v>
      </c>
      <c r="K47" s="34" t="s">
        <v>806</v>
      </c>
    </row>
    <row r="48" spans="1:11" x14ac:dyDescent="0.25">
      <c r="A48" s="34" t="s">
        <v>57</v>
      </c>
      <c r="B48" s="36"/>
      <c r="C48" s="36"/>
      <c r="D48" s="35" t="str">
        <f t="shared" si="1"/>
        <v xml:space="preserve"> - - bitte auswählen - -</v>
      </c>
      <c r="E48" s="36"/>
      <c r="F48" s="39"/>
      <c r="G48" s="39"/>
      <c r="H48" s="39"/>
      <c r="I48" s="32">
        <f t="shared" si="0"/>
        <v>0</v>
      </c>
      <c r="J48" s="34" t="s">
        <v>809</v>
      </c>
      <c r="K48" s="34" t="s">
        <v>806</v>
      </c>
    </row>
    <row r="49" spans="1:11" x14ac:dyDescent="0.25">
      <c r="A49" s="34" t="s">
        <v>58</v>
      </c>
      <c r="B49" s="36"/>
      <c r="C49" s="36"/>
      <c r="D49" s="35" t="str">
        <f t="shared" si="1"/>
        <v xml:space="preserve"> - - bitte auswählen - -</v>
      </c>
      <c r="E49" s="36"/>
      <c r="F49" s="39"/>
      <c r="G49" s="39"/>
      <c r="H49" s="39"/>
      <c r="I49" s="32">
        <f t="shared" si="0"/>
        <v>0</v>
      </c>
      <c r="J49" s="34" t="s">
        <v>809</v>
      </c>
      <c r="K49" s="34" t="s">
        <v>806</v>
      </c>
    </row>
    <row r="50" spans="1:11" x14ac:dyDescent="0.25">
      <c r="A50" s="34" t="s">
        <v>59</v>
      </c>
      <c r="B50" s="36"/>
      <c r="C50" s="36"/>
      <c r="D50" s="35" t="str">
        <f t="shared" si="1"/>
        <v xml:space="preserve"> - - bitte auswählen - -</v>
      </c>
      <c r="E50" s="36"/>
      <c r="F50" s="39"/>
      <c r="G50" s="39"/>
      <c r="H50" s="39"/>
      <c r="I50" s="32">
        <f t="shared" si="0"/>
        <v>0</v>
      </c>
      <c r="J50" s="34" t="s">
        <v>809</v>
      </c>
      <c r="K50" s="34" t="s">
        <v>806</v>
      </c>
    </row>
    <row r="51" spans="1:11" x14ac:dyDescent="0.25">
      <c r="A51" s="34" t="s">
        <v>60</v>
      </c>
      <c r="B51" s="36"/>
      <c r="C51" s="36"/>
      <c r="D51" s="35" t="str">
        <f t="shared" si="1"/>
        <v xml:space="preserve"> - - bitte auswählen - -</v>
      </c>
      <c r="E51" s="36"/>
      <c r="F51" s="39"/>
      <c r="G51" s="39"/>
      <c r="H51" s="39"/>
      <c r="I51" s="32">
        <f t="shared" si="0"/>
        <v>0</v>
      </c>
      <c r="J51" s="34" t="s">
        <v>809</v>
      </c>
      <c r="K51" s="34" t="s">
        <v>806</v>
      </c>
    </row>
    <row r="52" spans="1:11" x14ac:dyDescent="0.25">
      <c r="A52" s="34" t="s">
        <v>61</v>
      </c>
      <c r="B52" s="36"/>
      <c r="C52" s="36"/>
      <c r="D52" s="35" t="str">
        <f t="shared" si="1"/>
        <v xml:space="preserve"> - - bitte auswählen - -</v>
      </c>
      <c r="E52" s="36"/>
      <c r="F52" s="39"/>
      <c r="G52" s="39"/>
      <c r="H52" s="39"/>
      <c r="I52" s="32">
        <f t="shared" si="0"/>
        <v>0</v>
      </c>
      <c r="J52" s="34" t="s">
        <v>809</v>
      </c>
      <c r="K52" s="34" t="s">
        <v>806</v>
      </c>
    </row>
    <row r="53" spans="1:11" x14ac:dyDescent="0.25">
      <c r="A53" s="34" t="s">
        <v>62</v>
      </c>
      <c r="B53" s="36"/>
      <c r="C53" s="36"/>
      <c r="D53" s="35" t="str">
        <f t="shared" si="1"/>
        <v xml:space="preserve"> - - bitte auswählen - -</v>
      </c>
      <c r="E53" s="36"/>
      <c r="F53" s="39"/>
      <c r="G53" s="39"/>
      <c r="H53" s="39"/>
      <c r="I53" s="32">
        <f t="shared" si="0"/>
        <v>0</v>
      </c>
      <c r="J53" s="34" t="s">
        <v>809</v>
      </c>
      <c r="K53" s="34" t="s">
        <v>806</v>
      </c>
    </row>
    <row r="54" spans="1:11" x14ac:dyDescent="0.25">
      <c r="A54" s="34" t="s">
        <v>63</v>
      </c>
      <c r="B54" s="36"/>
      <c r="C54" s="36"/>
      <c r="D54" s="35" t="str">
        <f t="shared" si="1"/>
        <v xml:space="preserve"> - - bitte auswählen - -</v>
      </c>
      <c r="E54" s="36"/>
      <c r="F54" s="39"/>
      <c r="G54" s="39"/>
      <c r="H54" s="39"/>
      <c r="I54" s="32">
        <f t="shared" si="0"/>
        <v>0</v>
      </c>
      <c r="J54" s="34" t="s">
        <v>809</v>
      </c>
      <c r="K54" s="34" t="s">
        <v>806</v>
      </c>
    </row>
    <row r="55" spans="1:11" x14ac:dyDescent="0.25">
      <c r="A55" s="34" t="s">
        <v>64</v>
      </c>
      <c r="B55" s="36"/>
      <c r="C55" s="36"/>
      <c r="D55" s="35" t="str">
        <f t="shared" si="1"/>
        <v xml:space="preserve"> - - bitte auswählen - -</v>
      </c>
      <c r="E55" s="36"/>
      <c r="F55" s="39"/>
      <c r="G55" s="39"/>
      <c r="H55" s="39"/>
      <c r="I55" s="32">
        <f t="shared" si="0"/>
        <v>0</v>
      </c>
      <c r="J55" s="34" t="s">
        <v>809</v>
      </c>
      <c r="K55" s="34" t="s">
        <v>806</v>
      </c>
    </row>
    <row r="57" spans="1:11" x14ac:dyDescent="0.25">
      <c r="B57" s="30"/>
    </row>
    <row r="65" s="4" customFormat="1" x14ac:dyDescent="0.25"/>
    <row r="66" s="4" customFormat="1" x14ac:dyDescent="0.25"/>
    <row r="67" s="4" customFormat="1" x14ac:dyDescent="0.25"/>
    <row r="68" s="4" customFormat="1" x14ac:dyDescent="0.25"/>
    <row r="69" s="4" customFormat="1" x14ac:dyDescent="0.25"/>
    <row r="70" s="4" customFormat="1" x14ac:dyDescent="0.25"/>
  </sheetData>
  <mergeCells count="1">
    <mergeCell ref="A1:D1"/>
  </mergeCells>
  <dataValidations count="1">
    <dataValidation type="whole" allowBlank="1" showInputMessage="1" showErrorMessage="1" sqref="F6:H55" xr:uid="{8A134E7D-9929-497A-8020-389806C8A586}">
      <formula1>0</formula1>
      <formula2>200</formula2>
    </dataValidation>
  </dataValidations>
  <pageMargins left="0.7" right="0.7" top="0.78740157499999996" bottom="0.78740157499999996" header="0.3" footer="0.3"/>
  <pageSetup paperSize="9" orientation="landscape" horizontalDpi="4294967293" verticalDpi="12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D758B85-EB7B-4A2E-B92B-65A26984EC05}">
          <x14:formula1>
            <xm:f>_xlfn.ANCHORARRAY(Hilfsliste!$A$2)</xm:f>
          </x14:formula1>
          <xm:sqref>E6:E55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7" tint="0.79998168889431442"/>
  </sheetPr>
  <dimension ref="A1:O70"/>
  <sheetViews>
    <sheetView workbookViewId="0">
      <pane xSplit="1" ySplit="5" topLeftCell="B6" activePane="bottomRight" state="frozen"/>
      <selection activeCell="B10" sqref="B10:E10"/>
      <selection pane="topRight" activeCell="B10" sqref="B10:E10"/>
      <selection pane="bottomLeft" activeCell="B10" sqref="B10:E10"/>
      <selection pane="bottomRight" activeCell="B10" sqref="B10:E10"/>
    </sheetView>
  </sheetViews>
  <sheetFormatPr baseColWidth="10" defaultColWidth="9" defaultRowHeight="15" x14ac:dyDescent="0.25"/>
  <cols>
    <col min="1" max="1" width="5.28515625" style="4" customWidth="1"/>
    <col min="2" max="2" width="31.140625" style="4" customWidth="1"/>
    <col min="3" max="3" width="16.140625" style="4" customWidth="1"/>
    <col min="4" max="4" width="18.28515625" style="4" customWidth="1"/>
    <col min="5" max="5" width="16.140625" style="4" customWidth="1"/>
    <col min="6" max="6" width="22.85546875" style="4" customWidth="1"/>
    <col min="7" max="10" width="6.7109375" style="4" customWidth="1"/>
    <col min="11" max="11" width="5.28515625" style="4" customWidth="1"/>
    <col min="12" max="12" width="3.28515625" style="4" customWidth="1"/>
    <col min="13" max="13" width="16.28515625" style="4" customWidth="1"/>
    <col min="14" max="14" width="11.42578125" style="4" customWidth="1"/>
    <col min="15" max="15" width="37.42578125" style="4" customWidth="1"/>
    <col min="16" max="257" width="11.42578125" style="4" customWidth="1"/>
    <col min="258" max="16384" width="9" style="4"/>
  </cols>
  <sheetData>
    <row r="1" spans="1:15" ht="24" x14ac:dyDescent="0.4">
      <c r="A1" s="53" t="str">
        <f>Gaue!I1</f>
        <v>Jugendfernwettkampf 2026</v>
      </c>
      <c r="B1" s="53"/>
      <c r="C1" s="53"/>
      <c r="D1" s="53"/>
      <c r="E1" s="53"/>
      <c r="F1" s="3" t="str">
        <f>Deckblatt!B10</f>
        <v xml:space="preserve"> - - bitte auswählen - -</v>
      </c>
      <c r="G1" s="3"/>
      <c r="H1" s="3"/>
      <c r="I1" s="3"/>
      <c r="J1" s="3"/>
      <c r="K1" s="3"/>
      <c r="L1" s="3"/>
      <c r="M1" s="3"/>
    </row>
    <row r="3" spans="1:15" ht="21" x14ac:dyDescent="0.35">
      <c r="A3" s="3" t="s">
        <v>797</v>
      </c>
      <c r="O3" s="29" t="str">
        <f>HYPERLINK("#'Deckblatt'!A1","⬅ Zurück zum Deckblatt")</f>
        <v>⬅ Zurück zum Deckblatt</v>
      </c>
    </row>
    <row r="5" spans="1:15" x14ac:dyDescent="0.25">
      <c r="A5" s="31" t="s">
        <v>5</v>
      </c>
      <c r="B5" s="31" t="s">
        <v>9</v>
      </c>
      <c r="C5" s="31" t="s">
        <v>812</v>
      </c>
      <c r="D5" s="31" t="s">
        <v>8</v>
      </c>
      <c r="E5" s="32" t="s">
        <v>13</v>
      </c>
      <c r="F5" s="33" t="s">
        <v>14</v>
      </c>
      <c r="G5" s="33" t="s">
        <v>15</v>
      </c>
    </row>
    <row r="6" spans="1:15" x14ac:dyDescent="0.25">
      <c r="A6" s="34" t="s">
        <v>10</v>
      </c>
      <c r="B6" s="34"/>
      <c r="C6" s="35"/>
      <c r="D6" s="34" t="str">
        <f>$F$1</f>
        <v xml:space="preserve"> - - bitte auswählen - -</v>
      </c>
      <c r="E6" s="32"/>
      <c r="F6" s="36" t="s">
        <v>809</v>
      </c>
      <c r="G6" s="36" t="s">
        <v>806</v>
      </c>
    </row>
    <row r="7" spans="1:15" x14ac:dyDescent="0.25">
      <c r="A7" s="34" t="s">
        <v>11</v>
      </c>
      <c r="B7" s="36"/>
      <c r="C7" s="35"/>
      <c r="D7" s="34" t="str">
        <f t="shared" ref="D7:D25" si="0">$F$1</f>
        <v xml:space="preserve"> - - bitte auswählen - -</v>
      </c>
      <c r="E7" s="32"/>
      <c r="F7" s="36" t="s">
        <v>809</v>
      </c>
      <c r="G7" s="36" t="s">
        <v>806</v>
      </c>
    </row>
    <row r="8" spans="1:15" x14ac:dyDescent="0.25">
      <c r="A8" s="34" t="s">
        <v>12</v>
      </c>
      <c r="B8" s="36"/>
      <c r="C8" s="35"/>
      <c r="D8" s="34" t="str">
        <f t="shared" si="0"/>
        <v xml:space="preserve"> - - bitte auswählen - -</v>
      </c>
      <c r="E8" s="32"/>
      <c r="F8" s="36" t="s">
        <v>809</v>
      </c>
      <c r="G8" s="36" t="s">
        <v>806</v>
      </c>
    </row>
    <row r="9" spans="1:15" x14ac:dyDescent="0.25">
      <c r="A9" s="34" t="s">
        <v>18</v>
      </c>
      <c r="B9" s="34"/>
      <c r="C9" s="35"/>
      <c r="D9" s="34" t="str">
        <f t="shared" si="0"/>
        <v xml:space="preserve"> - - bitte auswählen - -</v>
      </c>
      <c r="E9" s="32"/>
      <c r="F9" s="36" t="s">
        <v>809</v>
      </c>
      <c r="G9" s="36" t="s">
        <v>806</v>
      </c>
    </row>
    <row r="10" spans="1:15" x14ac:dyDescent="0.25">
      <c r="A10" s="34" t="s">
        <v>19</v>
      </c>
      <c r="B10" s="34"/>
      <c r="C10" s="35"/>
      <c r="D10" s="34" t="str">
        <f t="shared" si="0"/>
        <v xml:space="preserve"> - - bitte auswählen - -</v>
      </c>
      <c r="E10" s="32"/>
      <c r="F10" s="36" t="s">
        <v>809</v>
      </c>
      <c r="G10" s="36" t="s">
        <v>806</v>
      </c>
    </row>
    <row r="11" spans="1:15" x14ac:dyDescent="0.25">
      <c r="A11" s="34" t="s">
        <v>20</v>
      </c>
      <c r="B11" s="36"/>
      <c r="C11" s="35"/>
      <c r="D11" s="34" t="str">
        <f t="shared" si="0"/>
        <v xml:space="preserve"> - - bitte auswählen - -</v>
      </c>
      <c r="E11" s="32"/>
      <c r="F11" s="36" t="s">
        <v>809</v>
      </c>
      <c r="G11" s="36" t="s">
        <v>806</v>
      </c>
    </row>
    <row r="12" spans="1:15" x14ac:dyDescent="0.25">
      <c r="A12" s="34" t="s">
        <v>21</v>
      </c>
      <c r="B12" s="36"/>
      <c r="C12" s="35"/>
      <c r="D12" s="34" t="str">
        <f t="shared" si="0"/>
        <v xml:space="preserve"> - - bitte auswählen - -</v>
      </c>
      <c r="E12" s="32"/>
      <c r="F12" s="36" t="s">
        <v>809</v>
      </c>
      <c r="G12" s="36" t="s">
        <v>806</v>
      </c>
    </row>
    <row r="13" spans="1:15" x14ac:dyDescent="0.25">
      <c r="A13" s="34" t="s">
        <v>22</v>
      </c>
      <c r="B13" s="36"/>
      <c r="C13" s="35"/>
      <c r="D13" s="34" t="str">
        <f t="shared" si="0"/>
        <v xml:space="preserve"> - - bitte auswählen - -</v>
      </c>
      <c r="E13" s="32"/>
      <c r="F13" s="36" t="s">
        <v>809</v>
      </c>
      <c r="G13" s="36" t="s">
        <v>806</v>
      </c>
    </row>
    <row r="14" spans="1:15" x14ac:dyDescent="0.25">
      <c r="A14" s="34" t="s">
        <v>23</v>
      </c>
      <c r="B14" s="34"/>
      <c r="C14" s="35"/>
      <c r="D14" s="34" t="str">
        <f t="shared" si="0"/>
        <v xml:space="preserve"> - - bitte auswählen - -</v>
      </c>
      <c r="E14" s="32"/>
      <c r="F14" s="36" t="s">
        <v>809</v>
      </c>
      <c r="G14" s="36" t="s">
        <v>806</v>
      </c>
    </row>
    <row r="15" spans="1:15" x14ac:dyDescent="0.25">
      <c r="A15" s="34" t="s">
        <v>24</v>
      </c>
      <c r="B15" s="36"/>
      <c r="C15" s="35"/>
      <c r="D15" s="34" t="str">
        <f t="shared" si="0"/>
        <v xml:space="preserve"> - - bitte auswählen - -</v>
      </c>
      <c r="E15" s="32"/>
      <c r="F15" s="36" t="s">
        <v>809</v>
      </c>
      <c r="G15" s="36" t="s">
        <v>806</v>
      </c>
    </row>
    <row r="16" spans="1:15" x14ac:dyDescent="0.25">
      <c r="A16" s="34" t="s">
        <v>25</v>
      </c>
      <c r="B16" s="34"/>
      <c r="C16" s="35"/>
      <c r="D16" s="34" t="str">
        <f t="shared" si="0"/>
        <v xml:space="preserve"> - - bitte auswählen - -</v>
      </c>
      <c r="E16" s="32"/>
      <c r="F16" s="36" t="s">
        <v>809</v>
      </c>
      <c r="G16" s="36" t="s">
        <v>806</v>
      </c>
    </row>
    <row r="17" spans="1:7" x14ac:dyDescent="0.25">
      <c r="A17" s="34" t="s">
        <v>26</v>
      </c>
      <c r="B17" s="36"/>
      <c r="C17" s="35"/>
      <c r="D17" s="34" t="str">
        <f t="shared" si="0"/>
        <v xml:space="preserve"> - - bitte auswählen - -</v>
      </c>
      <c r="E17" s="32"/>
      <c r="F17" s="36" t="s">
        <v>809</v>
      </c>
      <c r="G17" s="36" t="s">
        <v>806</v>
      </c>
    </row>
    <row r="18" spans="1:7" x14ac:dyDescent="0.25">
      <c r="A18" s="34" t="s">
        <v>27</v>
      </c>
      <c r="B18" s="34"/>
      <c r="C18" s="35"/>
      <c r="D18" s="34" t="str">
        <f t="shared" si="0"/>
        <v xml:space="preserve"> - - bitte auswählen - -</v>
      </c>
      <c r="E18" s="32"/>
      <c r="F18" s="36" t="s">
        <v>809</v>
      </c>
      <c r="G18" s="36" t="s">
        <v>806</v>
      </c>
    </row>
    <row r="19" spans="1:7" x14ac:dyDescent="0.25">
      <c r="A19" s="34" t="s">
        <v>28</v>
      </c>
      <c r="B19" s="36"/>
      <c r="C19" s="35"/>
      <c r="D19" s="34" t="str">
        <f t="shared" si="0"/>
        <v xml:space="preserve"> - - bitte auswählen - -</v>
      </c>
      <c r="E19" s="32"/>
      <c r="F19" s="36" t="s">
        <v>809</v>
      </c>
      <c r="G19" s="36" t="s">
        <v>806</v>
      </c>
    </row>
    <row r="20" spans="1:7" x14ac:dyDescent="0.25">
      <c r="A20" s="34" t="s">
        <v>29</v>
      </c>
      <c r="B20" s="34"/>
      <c r="C20" s="35"/>
      <c r="D20" s="34" t="str">
        <f t="shared" si="0"/>
        <v xml:space="preserve"> - - bitte auswählen - -</v>
      </c>
      <c r="E20" s="32"/>
      <c r="F20" s="36" t="s">
        <v>809</v>
      </c>
      <c r="G20" s="36" t="s">
        <v>806</v>
      </c>
    </row>
    <row r="21" spans="1:7" x14ac:dyDescent="0.25">
      <c r="A21" s="34" t="s">
        <v>30</v>
      </c>
      <c r="B21" s="36"/>
      <c r="C21" s="35"/>
      <c r="D21" s="34" t="str">
        <f t="shared" si="0"/>
        <v xml:space="preserve"> - - bitte auswählen - -</v>
      </c>
      <c r="E21" s="32"/>
      <c r="F21" s="36" t="s">
        <v>809</v>
      </c>
      <c r="G21" s="36" t="s">
        <v>806</v>
      </c>
    </row>
    <row r="22" spans="1:7" x14ac:dyDescent="0.25">
      <c r="A22" s="34" t="s">
        <v>31</v>
      </c>
      <c r="B22" s="34"/>
      <c r="C22" s="35"/>
      <c r="D22" s="34" t="str">
        <f t="shared" si="0"/>
        <v xml:space="preserve"> - - bitte auswählen - -</v>
      </c>
      <c r="E22" s="32"/>
      <c r="F22" s="36" t="s">
        <v>809</v>
      </c>
      <c r="G22" s="36" t="s">
        <v>806</v>
      </c>
    </row>
    <row r="23" spans="1:7" x14ac:dyDescent="0.25">
      <c r="A23" s="34" t="s">
        <v>32</v>
      </c>
      <c r="B23" s="36"/>
      <c r="C23" s="35"/>
      <c r="D23" s="34" t="str">
        <f t="shared" si="0"/>
        <v xml:space="preserve"> - - bitte auswählen - -</v>
      </c>
      <c r="E23" s="32"/>
      <c r="F23" s="36" t="s">
        <v>809</v>
      </c>
      <c r="G23" s="36" t="s">
        <v>806</v>
      </c>
    </row>
    <row r="24" spans="1:7" x14ac:dyDescent="0.25">
      <c r="A24" s="34" t="s">
        <v>33</v>
      </c>
      <c r="B24" s="34"/>
      <c r="C24" s="35"/>
      <c r="D24" s="34" t="str">
        <f t="shared" si="0"/>
        <v xml:space="preserve"> - - bitte auswählen - -</v>
      </c>
      <c r="E24" s="32"/>
      <c r="F24" s="36" t="s">
        <v>809</v>
      </c>
      <c r="G24" s="36" t="s">
        <v>806</v>
      </c>
    </row>
    <row r="25" spans="1:7" x14ac:dyDescent="0.25">
      <c r="A25" s="34" t="s">
        <v>34</v>
      </c>
      <c r="B25" s="36"/>
      <c r="C25" s="35"/>
      <c r="D25" s="34" t="str">
        <f t="shared" si="0"/>
        <v xml:space="preserve"> - - bitte auswählen - -</v>
      </c>
      <c r="E25" s="32"/>
      <c r="F25" s="36" t="s">
        <v>809</v>
      </c>
      <c r="G25" s="36" t="s">
        <v>806</v>
      </c>
    </row>
    <row r="27" spans="1:7" x14ac:dyDescent="0.25">
      <c r="B27" s="30"/>
    </row>
    <row r="33" s="4" customFormat="1" x14ac:dyDescent="0.25"/>
    <row r="34" s="4" customFormat="1" x14ac:dyDescent="0.25"/>
    <row r="35" s="4" customFormat="1" x14ac:dyDescent="0.25"/>
    <row r="36" s="4" customFormat="1" x14ac:dyDescent="0.25"/>
    <row r="37" s="4" customFormat="1" x14ac:dyDescent="0.25"/>
    <row r="38" s="4" customFormat="1" x14ac:dyDescent="0.25"/>
    <row r="39" s="4" customFormat="1" x14ac:dyDescent="0.25"/>
    <row r="40" s="4" customFormat="1" x14ac:dyDescent="0.25"/>
    <row r="41" s="4" customFormat="1" x14ac:dyDescent="0.25"/>
    <row r="42" s="4" customFormat="1" x14ac:dyDescent="0.25"/>
    <row r="43" s="4" customFormat="1" x14ac:dyDescent="0.25"/>
    <row r="44" s="4" customFormat="1" x14ac:dyDescent="0.25"/>
    <row r="45" s="4" customFormat="1" x14ac:dyDescent="0.25"/>
    <row r="46" s="4" customFormat="1" x14ac:dyDescent="0.25"/>
    <row r="47" s="4" customFormat="1" x14ac:dyDescent="0.25"/>
    <row r="48" s="4" customFormat="1" x14ac:dyDescent="0.25"/>
    <row r="49" s="4" customFormat="1" x14ac:dyDescent="0.25"/>
    <row r="50" s="4" customFormat="1" x14ac:dyDescent="0.25"/>
    <row r="51" s="4" customFormat="1" x14ac:dyDescent="0.25"/>
    <row r="52" s="4" customFormat="1" x14ac:dyDescent="0.25"/>
    <row r="53" s="4" customFormat="1" x14ac:dyDescent="0.25"/>
    <row r="54" s="4" customFormat="1" x14ac:dyDescent="0.25"/>
    <row r="55" s="4" customFormat="1" x14ac:dyDescent="0.25"/>
    <row r="56" s="4" customFormat="1" x14ac:dyDescent="0.25"/>
    <row r="57" s="4" customFormat="1" x14ac:dyDescent="0.25"/>
    <row r="58" s="4" customFormat="1" x14ac:dyDescent="0.25"/>
    <row r="59" s="4" customFormat="1" x14ac:dyDescent="0.25"/>
    <row r="60" s="4" customFormat="1" x14ac:dyDescent="0.25"/>
    <row r="61" s="4" customFormat="1" x14ac:dyDescent="0.25"/>
    <row r="62" s="4" customFormat="1" x14ac:dyDescent="0.25"/>
    <row r="63" s="4" customFormat="1" x14ac:dyDescent="0.25"/>
    <row r="64" s="4" customFormat="1" x14ac:dyDescent="0.25"/>
    <row r="65" s="4" customFormat="1" x14ac:dyDescent="0.25"/>
    <row r="66" s="4" customFormat="1" x14ac:dyDescent="0.25"/>
    <row r="67" s="4" customFormat="1" x14ac:dyDescent="0.25"/>
    <row r="68" s="4" customFormat="1" x14ac:dyDescent="0.25"/>
    <row r="69" s="4" customFormat="1" x14ac:dyDescent="0.25"/>
    <row r="70" s="4" customFormat="1" x14ac:dyDescent="0.25"/>
  </sheetData>
  <mergeCells count="1">
    <mergeCell ref="A1:E1"/>
  </mergeCells>
  <dataValidations count="1">
    <dataValidation type="whole" allowBlank="1" showInputMessage="1" showErrorMessage="1" sqref="E6:E25" xr:uid="{45C803C6-4E91-48FD-B214-DB30654DB9BB}">
      <formula1>0</formula1>
      <formula2>1800</formula2>
    </dataValidation>
  </dataValidations>
  <pageMargins left="0.7" right="0.7" top="0.78740157499999996" bottom="0.78740157499999996" header="0.3" footer="0.3"/>
  <pageSetup paperSize="9" orientation="landscape" horizontalDpi="4294967293" verticalDpi="12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FAB8EFD-D27B-47FE-B355-1A267C85F1FF}">
          <x14:formula1>
            <xm:f>_xlfn.ANCHORARRAY(Hilfsliste!$A$2)</xm:f>
          </x14:formula1>
          <xm:sqref>B6:B25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 tint="0.79998168889431442"/>
  </sheetPr>
  <dimension ref="A1:N70"/>
  <sheetViews>
    <sheetView workbookViewId="0">
      <pane xSplit="1" ySplit="5" topLeftCell="B6" activePane="bottomRight" state="frozen"/>
      <selection activeCell="B10" sqref="B10:E10"/>
      <selection pane="topRight" activeCell="B10" sqref="B10:E10"/>
      <selection pane="bottomLeft" activeCell="B10" sqref="B10:E10"/>
      <selection pane="bottomRight" activeCell="B10" sqref="B10:E10"/>
    </sheetView>
  </sheetViews>
  <sheetFormatPr baseColWidth="10" defaultColWidth="9" defaultRowHeight="15" x14ac:dyDescent="0.25"/>
  <cols>
    <col min="1" max="1" width="3.28515625" style="4" customWidth="1"/>
    <col min="2" max="2" width="24.7109375" style="4" customWidth="1"/>
    <col min="3" max="4" width="15.7109375" style="4" customWidth="1"/>
    <col min="5" max="5" width="22.7109375" style="4" customWidth="1"/>
    <col min="6" max="9" width="6.7109375" style="4" customWidth="1"/>
    <col min="10" max="10" width="5.85546875" style="4" customWidth="1"/>
    <col min="11" max="11" width="3.85546875" style="4" bestFit="1" customWidth="1"/>
    <col min="12" max="13" width="11.42578125" style="4" customWidth="1"/>
    <col min="14" max="14" width="37.28515625" style="4" customWidth="1"/>
    <col min="15" max="15" width="37.42578125" style="4" customWidth="1"/>
    <col min="16" max="256" width="11.42578125" style="4" customWidth="1"/>
    <col min="257" max="16384" width="9" style="4"/>
  </cols>
  <sheetData>
    <row r="1" spans="1:14" ht="24" x14ac:dyDescent="0.4">
      <c r="A1" s="53" t="str">
        <f>Gaue!I1</f>
        <v>Jugendfernwettkampf 2026</v>
      </c>
      <c r="B1" s="53"/>
      <c r="C1" s="53"/>
      <c r="D1" s="53"/>
      <c r="E1" s="2" t="str">
        <f>Deckblatt!B10</f>
        <v xml:space="preserve"> - - bitte auswählen - -</v>
      </c>
      <c r="F1" s="3"/>
      <c r="G1" s="3"/>
      <c r="H1" s="3"/>
      <c r="I1" s="3"/>
      <c r="J1" s="3"/>
      <c r="K1" s="3"/>
    </row>
    <row r="3" spans="1:14" ht="21" x14ac:dyDescent="0.35">
      <c r="A3" s="3" t="s">
        <v>786</v>
      </c>
      <c r="N3" s="29" t="str">
        <f>HYPERLINK("#'Deckblatt'!A1","⬅ Zurück zum Deckblatt")</f>
        <v>⬅ Zurück zum Deckblatt</v>
      </c>
    </row>
    <row r="4" spans="1:14" x14ac:dyDescent="0.25">
      <c r="A4" s="16"/>
      <c r="N4" s="41"/>
    </row>
    <row r="5" spans="1:14" x14ac:dyDescent="0.25">
      <c r="A5" s="37" t="s">
        <v>5</v>
      </c>
      <c r="B5" s="33" t="s">
        <v>6</v>
      </c>
      <c r="C5" s="37" t="s">
        <v>7</v>
      </c>
      <c r="D5" s="38" t="s">
        <v>8</v>
      </c>
      <c r="E5" s="33" t="s">
        <v>9</v>
      </c>
      <c r="F5" s="37" t="s">
        <v>10</v>
      </c>
      <c r="G5" s="37" t="s">
        <v>11</v>
      </c>
      <c r="H5" s="37" t="s">
        <v>12</v>
      </c>
      <c r="I5" s="37" t="s">
        <v>13</v>
      </c>
      <c r="J5" s="37" t="s">
        <v>14</v>
      </c>
      <c r="K5" s="37" t="s">
        <v>15</v>
      </c>
      <c r="L5" s="42"/>
    </row>
    <row r="6" spans="1:14" x14ac:dyDescent="0.25">
      <c r="A6" s="34" t="s">
        <v>10</v>
      </c>
      <c r="B6" s="36"/>
      <c r="C6" s="36"/>
      <c r="D6" s="35" t="str">
        <f>$E$1</f>
        <v xml:space="preserve"> - - bitte auswählen - -</v>
      </c>
      <c r="E6" s="36"/>
      <c r="F6" s="39"/>
      <c r="G6" s="39"/>
      <c r="H6" s="39"/>
      <c r="I6" s="32">
        <f>SUM(F6:H6)</f>
        <v>0</v>
      </c>
      <c r="J6" s="34" t="s">
        <v>16</v>
      </c>
      <c r="K6" s="34" t="s">
        <v>17</v>
      </c>
    </row>
    <row r="7" spans="1:14" x14ac:dyDescent="0.25">
      <c r="A7" s="34" t="s">
        <v>11</v>
      </c>
      <c r="B7" s="36"/>
      <c r="C7" s="36"/>
      <c r="D7" s="35" t="str">
        <f t="shared" ref="D7:D55" si="0">$E$1</f>
        <v xml:space="preserve"> - - bitte auswählen - -</v>
      </c>
      <c r="E7" s="36"/>
      <c r="F7" s="39"/>
      <c r="G7" s="39"/>
      <c r="H7" s="39"/>
      <c r="I7" s="32">
        <f t="shared" ref="I7:I55" si="1">SUM(F7:H7)</f>
        <v>0</v>
      </c>
      <c r="J7" s="34" t="s">
        <v>16</v>
      </c>
      <c r="K7" s="34" t="s">
        <v>17</v>
      </c>
    </row>
    <row r="8" spans="1:14" x14ac:dyDescent="0.25">
      <c r="A8" s="34" t="s">
        <v>12</v>
      </c>
      <c r="B8" s="36"/>
      <c r="C8" s="36"/>
      <c r="D8" s="35" t="str">
        <f t="shared" si="0"/>
        <v xml:space="preserve"> - - bitte auswählen - -</v>
      </c>
      <c r="E8" s="36"/>
      <c r="F8" s="39"/>
      <c r="G8" s="39"/>
      <c r="H8" s="39"/>
      <c r="I8" s="32">
        <f t="shared" si="1"/>
        <v>0</v>
      </c>
      <c r="J8" s="34" t="s">
        <v>16</v>
      </c>
      <c r="K8" s="34" t="s">
        <v>17</v>
      </c>
    </row>
    <row r="9" spans="1:14" x14ac:dyDescent="0.25">
      <c r="A9" s="34" t="s">
        <v>18</v>
      </c>
      <c r="B9" s="36"/>
      <c r="C9" s="36"/>
      <c r="D9" s="35" t="str">
        <f t="shared" si="0"/>
        <v xml:space="preserve"> - - bitte auswählen - -</v>
      </c>
      <c r="E9" s="36"/>
      <c r="F9" s="39"/>
      <c r="G9" s="39"/>
      <c r="H9" s="39"/>
      <c r="I9" s="32">
        <f t="shared" si="1"/>
        <v>0</v>
      </c>
      <c r="J9" s="34" t="s">
        <v>16</v>
      </c>
      <c r="K9" s="34" t="s">
        <v>17</v>
      </c>
    </row>
    <row r="10" spans="1:14" x14ac:dyDescent="0.25">
      <c r="A10" s="34" t="s">
        <v>19</v>
      </c>
      <c r="B10" s="36"/>
      <c r="C10" s="36"/>
      <c r="D10" s="35" t="str">
        <f t="shared" si="0"/>
        <v xml:space="preserve"> - - bitte auswählen - -</v>
      </c>
      <c r="E10" s="36"/>
      <c r="F10" s="39"/>
      <c r="G10" s="39"/>
      <c r="H10" s="39"/>
      <c r="I10" s="32">
        <f t="shared" si="1"/>
        <v>0</v>
      </c>
      <c r="J10" s="34" t="s">
        <v>16</v>
      </c>
      <c r="K10" s="34" t="s">
        <v>17</v>
      </c>
    </row>
    <row r="11" spans="1:14" x14ac:dyDescent="0.25">
      <c r="A11" s="34" t="s">
        <v>20</v>
      </c>
      <c r="B11" s="36"/>
      <c r="C11" s="36"/>
      <c r="D11" s="35" t="str">
        <f t="shared" si="0"/>
        <v xml:space="preserve"> - - bitte auswählen - -</v>
      </c>
      <c r="E11" s="36"/>
      <c r="F11" s="39"/>
      <c r="G11" s="39"/>
      <c r="H11" s="39"/>
      <c r="I11" s="32">
        <f t="shared" si="1"/>
        <v>0</v>
      </c>
      <c r="J11" s="34" t="s">
        <v>16</v>
      </c>
      <c r="K11" s="34" t="s">
        <v>17</v>
      </c>
    </row>
    <row r="12" spans="1:14" x14ac:dyDescent="0.25">
      <c r="A12" s="34" t="s">
        <v>21</v>
      </c>
      <c r="B12" s="36"/>
      <c r="C12" s="36"/>
      <c r="D12" s="35" t="str">
        <f t="shared" si="0"/>
        <v xml:space="preserve"> - - bitte auswählen - -</v>
      </c>
      <c r="E12" s="36"/>
      <c r="F12" s="39"/>
      <c r="G12" s="39"/>
      <c r="H12" s="39"/>
      <c r="I12" s="32">
        <f t="shared" si="1"/>
        <v>0</v>
      </c>
      <c r="J12" s="34" t="s">
        <v>16</v>
      </c>
      <c r="K12" s="34" t="s">
        <v>17</v>
      </c>
    </row>
    <row r="13" spans="1:14" x14ac:dyDescent="0.25">
      <c r="A13" s="34" t="s">
        <v>22</v>
      </c>
      <c r="B13" s="36"/>
      <c r="C13" s="36"/>
      <c r="D13" s="35" t="str">
        <f t="shared" si="0"/>
        <v xml:space="preserve"> - - bitte auswählen - -</v>
      </c>
      <c r="E13" s="36"/>
      <c r="F13" s="39"/>
      <c r="G13" s="39"/>
      <c r="H13" s="39"/>
      <c r="I13" s="32">
        <f t="shared" si="1"/>
        <v>0</v>
      </c>
      <c r="J13" s="34" t="s">
        <v>16</v>
      </c>
      <c r="K13" s="34" t="s">
        <v>17</v>
      </c>
    </row>
    <row r="14" spans="1:14" x14ac:dyDescent="0.25">
      <c r="A14" s="34" t="s">
        <v>23</v>
      </c>
      <c r="B14" s="36"/>
      <c r="C14" s="36"/>
      <c r="D14" s="35" t="str">
        <f t="shared" si="0"/>
        <v xml:space="preserve"> - - bitte auswählen - -</v>
      </c>
      <c r="E14" s="36"/>
      <c r="F14" s="39"/>
      <c r="G14" s="39"/>
      <c r="H14" s="39"/>
      <c r="I14" s="32">
        <f t="shared" si="1"/>
        <v>0</v>
      </c>
      <c r="J14" s="34" t="s">
        <v>16</v>
      </c>
      <c r="K14" s="34" t="s">
        <v>17</v>
      </c>
    </row>
    <row r="15" spans="1:14" x14ac:dyDescent="0.25">
      <c r="A15" s="34" t="s">
        <v>24</v>
      </c>
      <c r="B15" s="36"/>
      <c r="C15" s="36"/>
      <c r="D15" s="35" t="str">
        <f t="shared" si="0"/>
        <v xml:space="preserve"> - - bitte auswählen - -</v>
      </c>
      <c r="E15" s="36"/>
      <c r="F15" s="39"/>
      <c r="G15" s="39"/>
      <c r="H15" s="39"/>
      <c r="I15" s="32">
        <f t="shared" si="1"/>
        <v>0</v>
      </c>
      <c r="J15" s="34" t="s">
        <v>16</v>
      </c>
      <c r="K15" s="34" t="s">
        <v>17</v>
      </c>
    </row>
    <row r="16" spans="1:14" x14ac:dyDescent="0.25">
      <c r="A16" s="34" t="s">
        <v>25</v>
      </c>
      <c r="B16" s="36"/>
      <c r="C16" s="36"/>
      <c r="D16" s="35" t="str">
        <f t="shared" si="0"/>
        <v xml:space="preserve"> - - bitte auswählen - -</v>
      </c>
      <c r="E16" s="36"/>
      <c r="F16" s="39"/>
      <c r="G16" s="39"/>
      <c r="H16" s="39"/>
      <c r="I16" s="32">
        <f t="shared" si="1"/>
        <v>0</v>
      </c>
      <c r="J16" s="34" t="s">
        <v>16</v>
      </c>
      <c r="K16" s="34" t="s">
        <v>17</v>
      </c>
    </row>
    <row r="17" spans="1:11" x14ac:dyDescent="0.25">
      <c r="A17" s="34" t="s">
        <v>26</v>
      </c>
      <c r="B17" s="36"/>
      <c r="C17" s="36"/>
      <c r="D17" s="35" t="str">
        <f t="shared" si="0"/>
        <v xml:space="preserve"> - - bitte auswählen - -</v>
      </c>
      <c r="E17" s="36"/>
      <c r="F17" s="39"/>
      <c r="G17" s="39"/>
      <c r="H17" s="39"/>
      <c r="I17" s="32">
        <f t="shared" si="1"/>
        <v>0</v>
      </c>
      <c r="J17" s="34" t="s">
        <v>16</v>
      </c>
      <c r="K17" s="34" t="s">
        <v>17</v>
      </c>
    </row>
    <row r="18" spans="1:11" x14ac:dyDescent="0.25">
      <c r="A18" s="34" t="s">
        <v>27</v>
      </c>
      <c r="B18" s="36"/>
      <c r="C18" s="36"/>
      <c r="D18" s="35" t="str">
        <f t="shared" si="0"/>
        <v xml:space="preserve"> - - bitte auswählen - -</v>
      </c>
      <c r="E18" s="36"/>
      <c r="F18" s="39"/>
      <c r="G18" s="39"/>
      <c r="H18" s="39"/>
      <c r="I18" s="32">
        <f t="shared" si="1"/>
        <v>0</v>
      </c>
      <c r="J18" s="34" t="s">
        <v>16</v>
      </c>
      <c r="K18" s="34" t="s">
        <v>17</v>
      </c>
    </row>
    <row r="19" spans="1:11" x14ac:dyDescent="0.25">
      <c r="A19" s="34" t="s">
        <v>28</v>
      </c>
      <c r="B19" s="36"/>
      <c r="C19" s="36"/>
      <c r="D19" s="35" t="str">
        <f t="shared" si="0"/>
        <v xml:space="preserve"> - - bitte auswählen - -</v>
      </c>
      <c r="E19" s="36"/>
      <c r="F19" s="39"/>
      <c r="G19" s="39"/>
      <c r="H19" s="39"/>
      <c r="I19" s="32">
        <f t="shared" si="1"/>
        <v>0</v>
      </c>
      <c r="J19" s="34" t="s">
        <v>16</v>
      </c>
      <c r="K19" s="34" t="s">
        <v>17</v>
      </c>
    </row>
    <row r="20" spans="1:11" x14ac:dyDescent="0.25">
      <c r="A20" s="34" t="s">
        <v>29</v>
      </c>
      <c r="B20" s="36"/>
      <c r="C20" s="36"/>
      <c r="D20" s="35" t="str">
        <f t="shared" si="0"/>
        <v xml:space="preserve"> - - bitte auswählen - -</v>
      </c>
      <c r="E20" s="36"/>
      <c r="F20" s="39"/>
      <c r="G20" s="39"/>
      <c r="H20" s="39"/>
      <c r="I20" s="32">
        <f t="shared" si="1"/>
        <v>0</v>
      </c>
      <c r="J20" s="34" t="s">
        <v>16</v>
      </c>
      <c r="K20" s="34" t="s">
        <v>17</v>
      </c>
    </row>
    <row r="21" spans="1:11" x14ac:dyDescent="0.25">
      <c r="A21" s="34" t="s">
        <v>30</v>
      </c>
      <c r="B21" s="36"/>
      <c r="C21" s="36"/>
      <c r="D21" s="35" t="str">
        <f t="shared" si="0"/>
        <v xml:space="preserve"> - - bitte auswählen - -</v>
      </c>
      <c r="E21" s="36"/>
      <c r="F21" s="39"/>
      <c r="G21" s="39"/>
      <c r="H21" s="39"/>
      <c r="I21" s="32">
        <f t="shared" si="1"/>
        <v>0</v>
      </c>
      <c r="J21" s="34" t="s">
        <v>16</v>
      </c>
      <c r="K21" s="34" t="s">
        <v>17</v>
      </c>
    </row>
    <row r="22" spans="1:11" x14ac:dyDescent="0.25">
      <c r="A22" s="34" t="s">
        <v>31</v>
      </c>
      <c r="B22" s="36"/>
      <c r="C22" s="36"/>
      <c r="D22" s="35" t="str">
        <f t="shared" si="0"/>
        <v xml:space="preserve"> - - bitte auswählen - -</v>
      </c>
      <c r="E22" s="36"/>
      <c r="F22" s="39"/>
      <c r="G22" s="39"/>
      <c r="H22" s="39"/>
      <c r="I22" s="32">
        <f t="shared" si="1"/>
        <v>0</v>
      </c>
      <c r="J22" s="34" t="s">
        <v>16</v>
      </c>
      <c r="K22" s="34" t="s">
        <v>17</v>
      </c>
    </row>
    <row r="23" spans="1:11" x14ac:dyDescent="0.25">
      <c r="A23" s="34" t="s">
        <v>32</v>
      </c>
      <c r="B23" s="36"/>
      <c r="C23" s="36"/>
      <c r="D23" s="35" t="str">
        <f t="shared" si="0"/>
        <v xml:space="preserve"> - - bitte auswählen - -</v>
      </c>
      <c r="E23" s="36"/>
      <c r="F23" s="39"/>
      <c r="G23" s="39"/>
      <c r="H23" s="39"/>
      <c r="I23" s="32">
        <f t="shared" si="1"/>
        <v>0</v>
      </c>
      <c r="J23" s="34" t="s">
        <v>16</v>
      </c>
      <c r="K23" s="34" t="s">
        <v>17</v>
      </c>
    </row>
    <row r="24" spans="1:11" x14ac:dyDescent="0.25">
      <c r="A24" s="34" t="s">
        <v>33</v>
      </c>
      <c r="B24" s="36"/>
      <c r="C24" s="36"/>
      <c r="D24" s="35" t="str">
        <f t="shared" si="0"/>
        <v xml:space="preserve"> - - bitte auswählen - -</v>
      </c>
      <c r="E24" s="36"/>
      <c r="F24" s="39"/>
      <c r="G24" s="39"/>
      <c r="H24" s="39"/>
      <c r="I24" s="32">
        <f t="shared" si="1"/>
        <v>0</v>
      </c>
      <c r="J24" s="34" t="s">
        <v>16</v>
      </c>
      <c r="K24" s="34" t="s">
        <v>17</v>
      </c>
    </row>
    <row r="25" spans="1:11" x14ac:dyDescent="0.25">
      <c r="A25" s="34" t="s">
        <v>34</v>
      </c>
      <c r="B25" s="36"/>
      <c r="C25" s="36"/>
      <c r="D25" s="35" t="str">
        <f t="shared" si="0"/>
        <v xml:space="preserve"> - - bitte auswählen - -</v>
      </c>
      <c r="E25" s="36"/>
      <c r="F25" s="39"/>
      <c r="G25" s="39"/>
      <c r="H25" s="39"/>
      <c r="I25" s="32">
        <f t="shared" si="1"/>
        <v>0</v>
      </c>
      <c r="J25" s="34" t="s">
        <v>16</v>
      </c>
      <c r="K25" s="34" t="s">
        <v>17</v>
      </c>
    </row>
    <row r="26" spans="1:11" x14ac:dyDescent="0.25">
      <c r="A26" s="34" t="s">
        <v>35</v>
      </c>
      <c r="B26" s="36"/>
      <c r="C26" s="36"/>
      <c r="D26" s="35" t="str">
        <f t="shared" si="0"/>
        <v xml:space="preserve"> - - bitte auswählen - -</v>
      </c>
      <c r="E26" s="36"/>
      <c r="F26" s="39"/>
      <c r="G26" s="39"/>
      <c r="H26" s="39"/>
      <c r="I26" s="32">
        <f t="shared" si="1"/>
        <v>0</v>
      </c>
      <c r="J26" s="34" t="s">
        <v>16</v>
      </c>
      <c r="K26" s="34" t="s">
        <v>17</v>
      </c>
    </row>
    <row r="27" spans="1:11" x14ac:dyDescent="0.25">
      <c r="A27" s="34" t="s">
        <v>36</v>
      </c>
      <c r="B27" s="36"/>
      <c r="C27" s="36"/>
      <c r="D27" s="35" t="str">
        <f t="shared" si="0"/>
        <v xml:space="preserve"> - - bitte auswählen - -</v>
      </c>
      <c r="E27" s="36"/>
      <c r="F27" s="39"/>
      <c r="G27" s="39"/>
      <c r="H27" s="39"/>
      <c r="I27" s="32">
        <f t="shared" si="1"/>
        <v>0</v>
      </c>
      <c r="J27" s="34" t="s">
        <v>16</v>
      </c>
      <c r="K27" s="34" t="s">
        <v>17</v>
      </c>
    </row>
    <row r="28" spans="1:11" x14ac:dyDescent="0.25">
      <c r="A28" s="34" t="s">
        <v>37</v>
      </c>
      <c r="B28" s="36"/>
      <c r="C28" s="36"/>
      <c r="D28" s="35" t="str">
        <f t="shared" si="0"/>
        <v xml:space="preserve"> - - bitte auswählen - -</v>
      </c>
      <c r="E28" s="36"/>
      <c r="F28" s="39"/>
      <c r="G28" s="39"/>
      <c r="H28" s="39"/>
      <c r="I28" s="32">
        <f t="shared" si="1"/>
        <v>0</v>
      </c>
      <c r="J28" s="34" t="s">
        <v>16</v>
      </c>
      <c r="K28" s="34" t="s">
        <v>17</v>
      </c>
    </row>
    <row r="29" spans="1:11" x14ac:dyDescent="0.25">
      <c r="A29" s="34" t="s">
        <v>38</v>
      </c>
      <c r="B29" s="36"/>
      <c r="C29" s="36"/>
      <c r="D29" s="35" t="str">
        <f t="shared" si="0"/>
        <v xml:space="preserve"> - - bitte auswählen - -</v>
      </c>
      <c r="E29" s="36"/>
      <c r="F29" s="39"/>
      <c r="G29" s="39"/>
      <c r="H29" s="39"/>
      <c r="I29" s="32">
        <f t="shared" si="1"/>
        <v>0</v>
      </c>
      <c r="J29" s="34" t="s">
        <v>16</v>
      </c>
      <c r="K29" s="34" t="s">
        <v>17</v>
      </c>
    </row>
    <row r="30" spans="1:11" x14ac:dyDescent="0.25">
      <c r="A30" s="34" t="s">
        <v>39</v>
      </c>
      <c r="B30" s="36"/>
      <c r="C30" s="36"/>
      <c r="D30" s="35" t="str">
        <f t="shared" si="0"/>
        <v xml:space="preserve"> - - bitte auswählen - -</v>
      </c>
      <c r="E30" s="36"/>
      <c r="F30" s="39"/>
      <c r="G30" s="39"/>
      <c r="H30" s="39"/>
      <c r="I30" s="32">
        <f t="shared" si="1"/>
        <v>0</v>
      </c>
      <c r="J30" s="34" t="s">
        <v>16</v>
      </c>
      <c r="K30" s="34" t="s">
        <v>17</v>
      </c>
    </row>
    <row r="31" spans="1:11" x14ac:dyDescent="0.25">
      <c r="A31" s="34" t="s">
        <v>40</v>
      </c>
      <c r="B31" s="36"/>
      <c r="C31" s="36"/>
      <c r="D31" s="35" t="str">
        <f t="shared" si="0"/>
        <v xml:space="preserve"> - - bitte auswählen - -</v>
      </c>
      <c r="E31" s="36"/>
      <c r="F31" s="39"/>
      <c r="G31" s="39"/>
      <c r="H31" s="39"/>
      <c r="I31" s="32">
        <f t="shared" si="1"/>
        <v>0</v>
      </c>
      <c r="J31" s="34" t="s">
        <v>16</v>
      </c>
      <c r="K31" s="34" t="s">
        <v>17</v>
      </c>
    </row>
    <row r="32" spans="1:11" x14ac:dyDescent="0.25">
      <c r="A32" s="34" t="s">
        <v>41</v>
      </c>
      <c r="B32" s="36"/>
      <c r="C32" s="36"/>
      <c r="D32" s="35" t="str">
        <f t="shared" si="0"/>
        <v xml:space="preserve"> - - bitte auswählen - -</v>
      </c>
      <c r="E32" s="36"/>
      <c r="F32" s="39"/>
      <c r="G32" s="39"/>
      <c r="H32" s="39"/>
      <c r="I32" s="32">
        <f t="shared" si="1"/>
        <v>0</v>
      </c>
      <c r="J32" s="34" t="s">
        <v>16</v>
      </c>
      <c r="K32" s="34" t="s">
        <v>17</v>
      </c>
    </row>
    <row r="33" spans="1:11" x14ac:dyDescent="0.25">
      <c r="A33" s="34" t="s">
        <v>42</v>
      </c>
      <c r="B33" s="36"/>
      <c r="C33" s="36"/>
      <c r="D33" s="35" t="str">
        <f t="shared" si="0"/>
        <v xml:space="preserve"> - - bitte auswählen - -</v>
      </c>
      <c r="E33" s="36"/>
      <c r="F33" s="39"/>
      <c r="G33" s="39"/>
      <c r="H33" s="39"/>
      <c r="I33" s="32">
        <f t="shared" si="1"/>
        <v>0</v>
      </c>
      <c r="J33" s="34" t="s">
        <v>16</v>
      </c>
      <c r="K33" s="34" t="s">
        <v>17</v>
      </c>
    </row>
    <row r="34" spans="1:11" x14ac:dyDescent="0.25">
      <c r="A34" s="34" t="s">
        <v>43</v>
      </c>
      <c r="B34" s="36"/>
      <c r="C34" s="36"/>
      <c r="D34" s="35" t="str">
        <f t="shared" si="0"/>
        <v xml:space="preserve"> - - bitte auswählen - -</v>
      </c>
      <c r="E34" s="36"/>
      <c r="F34" s="39"/>
      <c r="G34" s="39"/>
      <c r="H34" s="39"/>
      <c r="I34" s="32">
        <f t="shared" si="1"/>
        <v>0</v>
      </c>
      <c r="J34" s="34" t="s">
        <v>16</v>
      </c>
      <c r="K34" s="34" t="s">
        <v>17</v>
      </c>
    </row>
    <row r="35" spans="1:11" x14ac:dyDescent="0.25">
      <c r="A35" s="34" t="s">
        <v>44</v>
      </c>
      <c r="B35" s="36"/>
      <c r="C35" s="36"/>
      <c r="D35" s="35" t="str">
        <f t="shared" si="0"/>
        <v xml:space="preserve"> - - bitte auswählen - -</v>
      </c>
      <c r="E35" s="36"/>
      <c r="F35" s="39"/>
      <c r="G35" s="39"/>
      <c r="H35" s="39"/>
      <c r="I35" s="32">
        <f t="shared" si="1"/>
        <v>0</v>
      </c>
      <c r="J35" s="34" t="s">
        <v>16</v>
      </c>
      <c r="K35" s="34" t="s">
        <v>17</v>
      </c>
    </row>
    <row r="36" spans="1:11" x14ac:dyDescent="0.25">
      <c r="A36" s="34" t="s">
        <v>45</v>
      </c>
      <c r="B36" s="36"/>
      <c r="C36" s="36"/>
      <c r="D36" s="35" t="str">
        <f t="shared" si="0"/>
        <v xml:space="preserve"> - - bitte auswählen - -</v>
      </c>
      <c r="E36" s="36"/>
      <c r="F36" s="39"/>
      <c r="G36" s="39"/>
      <c r="H36" s="39"/>
      <c r="I36" s="32">
        <f t="shared" si="1"/>
        <v>0</v>
      </c>
      <c r="J36" s="34" t="s">
        <v>16</v>
      </c>
      <c r="K36" s="34" t="s">
        <v>17</v>
      </c>
    </row>
    <row r="37" spans="1:11" x14ac:dyDescent="0.25">
      <c r="A37" s="34" t="s">
        <v>46</v>
      </c>
      <c r="B37" s="36"/>
      <c r="C37" s="36"/>
      <c r="D37" s="35" t="str">
        <f t="shared" si="0"/>
        <v xml:space="preserve"> - - bitte auswählen - -</v>
      </c>
      <c r="E37" s="36"/>
      <c r="F37" s="39"/>
      <c r="G37" s="39"/>
      <c r="H37" s="39"/>
      <c r="I37" s="32">
        <f t="shared" si="1"/>
        <v>0</v>
      </c>
      <c r="J37" s="34" t="s">
        <v>16</v>
      </c>
      <c r="K37" s="34" t="s">
        <v>17</v>
      </c>
    </row>
    <row r="38" spans="1:11" x14ac:dyDescent="0.25">
      <c r="A38" s="34" t="s">
        <v>47</v>
      </c>
      <c r="B38" s="36"/>
      <c r="C38" s="36"/>
      <c r="D38" s="35" t="str">
        <f t="shared" si="0"/>
        <v xml:space="preserve"> - - bitte auswählen - -</v>
      </c>
      <c r="E38" s="36"/>
      <c r="F38" s="39"/>
      <c r="G38" s="39"/>
      <c r="H38" s="39"/>
      <c r="I38" s="32">
        <f t="shared" si="1"/>
        <v>0</v>
      </c>
      <c r="J38" s="34" t="s">
        <v>16</v>
      </c>
      <c r="K38" s="34" t="s">
        <v>17</v>
      </c>
    </row>
    <row r="39" spans="1:11" x14ac:dyDescent="0.25">
      <c r="A39" s="34" t="s">
        <v>48</v>
      </c>
      <c r="B39" s="36"/>
      <c r="C39" s="36"/>
      <c r="D39" s="35" t="str">
        <f t="shared" si="0"/>
        <v xml:space="preserve"> - - bitte auswählen - -</v>
      </c>
      <c r="E39" s="36"/>
      <c r="F39" s="39"/>
      <c r="G39" s="39"/>
      <c r="H39" s="39"/>
      <c r="I39" s="32">
        <f t="shared" si="1"/>
        <v>0</v>
      </c>
      <c r="J39" s="34" t="s">
        <v>16</v>
      </c>
      <c r="K39" s="34" t="s">
        <v>17</v>
      </c>
    </row>
    <row r="40" spans="1:11" x14ac:dyDescent="0.25">
      <c r="A40" s="34" t="s">
        <v>49</v>
      </c>
      <c r="B40" s="36"/>
      <c r="C40" s="36"/>
      <c r="D40" s="35" t="str">
        <f t="shared" si="0"/>
        <v xml:space="preserve"> - - bitte auswählen - -</v>
      </c>
      <c r="E40" s="36"/>
      <c r="F40" s="39"/>
      <c r="G40" s="39"/>
      <c r="H40" s="39"/>
      <c r="I40" s="32">
        <f t="shared" si="1"/>
        <v>0</v>
      </c>
      <c r="J40" s="34" t="s">
        <v>16</v>
      </c>
      <c r="K40" s="34" t="s">
        <v>17</v>
      </c>
    </row>
    <row r="41" spans="1:11" x14ac:dyDescent="0.25">
      <c r="A41" s="34" t="s">
        <v>50</v>
      </c>
      <c r="B41" s="36"/>
      <c r="C41" s="36"/>
      <c r="D41" s="35" t="str">
        <f t="shared" si="0"/>
        <v xml:space="preserve"> - - bitte auswählen - -</v>
      </c>
      <c r="E41" s="36"/>
      <c r="F41" s="39"/>
      <c r="G41" s="39"/>
      <c r="H41" s="39"/>
      <c r="I41" s="32">
        <f t="shared" si="1"/>
        <v>0</v>
      </c>
      <c r="J41" s="34" t="s">
        <v>16</v>
      </c>
      <c r="K41" s="34" t="s">
        <v>17</v>
      </c>
    </row>
    <row r="42" spans="1:11" x14ac:dyDescent="0.25">
      <c r="A42" s="34" t="s">
        <v>51</v>
      </c>
      <c r="B42" s="36"/>
      <c r="C42" s="36"/>
      <c r="D42" s="35" t="str">
        <f t="shared" si="0"/>
        <v xml:space="preserve"> - - bitte auswählen - -</v>
      </c>
      <c r="E42" s="36"/>
      <c r="F42" s="39"/>
      <c r="G42" s="39"/>
      <c r="H42" s="39"/>
      <c r="I42" s="32">
        <f t="shared" si="1"/>
        <v>0</v>
      </c>
      <c r="J42" s="34" t="s">
        <v>16</v>
      </c>
      <c r="K42" s="34" t="s">
        <v>17</v>
      </c>
    </row>
    <row r="43" spans="1:11" x14ac:dyDescent="0.25">
      <c r="A43" s="34" t="s">
        <v>52</v>
      </c>
      <c r="B43" s="36"/>
      <c r="C43" s="36"/>
      <c r="D43" s="35" t="str">
        <f t="shared" si="0"/>
        <v xml:space="preserve"> - - bitte auswählen - -</v>
      </c>
      <c r="E43" s="36"/>
      <c r="F43" s="39"/>
      <c r="G43" s="39"/>
      <c r="H43" s="39"/>
      <c r="I43" s="32">
        <f t="shared" si="1"/>
        <v>0</v>
      </c>
      <c r="J43" s="34" t="s">
        <v>16</v>
      </c>
      <c r="K43" s="34" t="s">
        <v>17</v>
      </c>
    </row>
    <row r="44" spans="1:11" x14ac:dyDescent="0.25">
      <c r="A44" s="34" t="s">
        <v>53</v>
      </c>
      <c r="B44" s="36"/>
      <c r="C44" s="36"/>
      <c r="D44" s="35" t="str">
        <f t="shared" si="0"/>
        <v xml:space="preserve"> - - bitte auswählen - -</v>
      </c>
      <c r="E44" s="36"/>
      <c r="F44" s="39"/>
      <c r="G44" s="39"/>
      <c r="H44" s="39"/>
      <c r="I44" s="32">
        <f t="shared" si="1"/>
        <v>0</v>
      </c>
      <c r="J44" s="34" t="s">
        <v>16</v>
      </c>
      <c r="K44" s="34" t="s">
        <v>17</v>
      </c>
    </row>
    <row r="45" spans="1:11" x14ac:dyDescent="0.25">
      <c r="A45" s="34" t="s">
        <v>54</v>
      </c>
      <c r="B45" s="36"/>
      <c r="C45" s="36"/>
      <c r="D45" s="35" t="str">
        <f t="shared" si="0"/>
        <v xml:space="preserve"> - - bitte auswählen - -</v>
      </c>
      <c r="E45" s="36"/>
      <c r="F45" s="39"/>
      <c r="G45" s="39"/>
      <c r="H45" s="39"/>
      <c r="I45" s="32">
        <f t="shared" si="1"/>
        <v>0</v>
      </c>
      <c r="J45" s="34" t="s">
        <v>16</v>
      </c>
      <c r="K45" s="34" t="s">
        <v>17</v>
      </c>
    </row>
    <row r="46" spans="1:11" x14ac:dyDescent="0.25">
      <c r="A46" s="34" t="s">
        <v>55</v>
      </c>
      <c r="B46" s="36"/>
      <c r="C46" s="36"/>
      <c r="D46" s="35" t="str">
        <f t="shared" si="0"/>
        <v xml:space="preserve"> - - bitte auswählen - -</v>
      </c>
      <c r="E46" s="36"/>
      <c r="F46" s="39"/>
      <c r="G46" s="39"/>
      <c r="H46" s="39"/>
      <c r="I46" s="32">
        <f t="shared" si="1"/>
        <v>0</v>
      </c>
      <c r="J46" s="34" t="s">
        <v>16</v>
      </c>
      <c r="K46" s="34" t="s">
        <v>17</v>
      </c>
    </row>
    <row r="47" spans="1:11" x14ac:dyDescent="0.25">
      <c r="A47" s="34" t="s">
        <v>56</v>
      </c>
      <c r="B47" s="36"/>
      <c r="C47" s="36"/>
      <c r="D47" s="35" t="str">
        <f t="shared" si="0"/>
        <v xml:space="preserve"> - - bitte auswählen - -</v>
      </c>
      <c r="E47" s="36"/>
      <c r="F47" s="39"/>
      <c r="G47" s="39"/>
      <c r="H47" s="39"/>
      <c r="I47" s="32">
        <f t="shared" si="1"/>
        <v>0</v>
      </c>
      <c r="J47" s="34" t="s">
        <v>16</v>
      </c>
      <c r="K47" s="34" t="s">
        <v>17</v>
      </c>
    </row>
    <row r="48" spans="1:11" x14ac:dyDescent="0.25">
      <c r="A48" s="34" t="s">
        <v>57</v>
      </c>
      <c r="B48" s="36"/>
      <c r="C48" s="36"/>
      <c r="D48" s="35" t="str">
        <f t="shared" si="0"/>
        <v xml:space="preserve"> - - bitte auswählen - -</v>
      </c>
      <c r="E48" s="36"/>
      <c r="F48" s="39"/>
      <c r="G48" s="39"/>
      <c r="H48" s="39"/>
      <c r="I48" s="32">
        <f t="shared" si="1"/>
        <v>0</v>
      </c>
      <c r="J48" s="34" t="s">
        <v>16</v>
      </c>
      <c r="K48" s="34" t="s">
        <v>17</v>
      </c>
    </row>
    <row r="49" spans="1:11" x14ac:dyDescent="0.25">
      <c r="A49" s="34" t="s">
        <v>58</v>
      </c>
      <c r="B49" s="36"/>
      <c r="C49" s="36"/>
      <c r="D49" s="35" t="str">
        <f t="shared" si="0"/>
        <v xml:space="preserve"> - - bitte auswählen - -</v>
      </c>
      <c r="E49" s="36"/>
      <c r="F49" s="39"/>
      <c r="G49" s="39"/>
      <c r="H49" s="39"/>
      <c r="I49" s="32">
        <f t="shared" si="1"/>
        <v>0</v>
      </c>
      <c r="J49" s="34" t="s">
        <v>16</v>
      </c>
      <c r="K49" s="34" t="s">
        <v>17</v>
      </c>
    </row>
    <row r="50" spans="1:11" x14ac:dyDescent="0.25">
      <c r="A50" s="34" t="s">
        <v>59</v>
      </c>
      <c r="B50" s="36"/>
      <c r="C50" s="36"/>
      <c r="D50" s="35" t="str">
        <f t="shared" si="0"/>
        <v xml:space="preserve"> - - bitte auswählen - -</v>
      </c>
      <c r="E50" s="36"/>
      <c r="F50" s="39"/>
      <c r="G50" s="39"/>
      <c r="H50" s="39"/>
      <c r="I50" s="32">
        <f t="shared" si="1"/>
        <v>0</v>
      </c>
      <c r="J50" s="34" t="s">
        <v>16</v>
      </c>
      <c r="K50" s="34" t="s">
        <v>17</v>
      </c>
    </row>
    <row r="51" spans="1:11" x14ac:dyDescent="0.25">
      <c r="A51" s="34" t="s">
        <v>60</v>
      </c>
      <c r="B51" s="36"/>
      <c r="C51" s="36"/>
      <c r="D51" s="35" t="str">
        <f t="shared" si="0"/>
        <v xml:space="preserve"> - - bitte auswählen - -</v>
      </c>
      <c r="E51" s="36"/>
      <c r="F51" s="39"/>
      <c r="G51" s="39"/>
      <c r="H51" s="39"/>
      <c r="I51" s="32">
        <f t="shared" si="1"/>
        <v>0</v>
      </c>
      <c r="J51" s="34" t="s">
        <v>16</v>
      </c>
      <c r="K51" s="34" t="s">
        <v>17</v>
      </c>
    </row>
    <row r="52" spans="1:11" x14ac:dyDescent="0.25">
      <c r="A52" s="34" t="s">
        <v>61</v>
      </c>
      <c r="B52" s="36"/>
      <c r="C52" s="36"/>
      <c r="D52" s="35" t="str">
        <f t="shared" si="0"/>
        <v xml:space="preserve"> - - bitte auswählen - -</v>
      </c>
      <c r="E52" s="36"/>
      <c r="F52" s="39"/>
      <c r="G52" s="39"/>
      <c r="H52" s="39"/>
      <c r="I52" s="32">
        <f t="shared" si="1"/>
        <v>0</v>
      </c>
      <c r="J52" s="34" t="s">
        <v>16</v>
      </c>
      <c r="K52" s="34" t="s">
        <v>17</v>
      </c>
    </row>
    <row r="53" spans="1:11" x14ac:dyDescent="0.25">
      <c r="A53" s="34" t="s">
        <v>62</v>
      </c>
      <c r="B53" s="36"/>
      <c r="C53" s="36"/>
      <c r="D53" s="35" t="str">
        <f t="shared" si="0"/>
        <v xml:space="preserve"> - - bitte auswählen - -</v>
      </c>
      <c r="E53" s="36"/>
      <c r="F53" s="39"/>
      <c r="G53" s="39"/>
      <c r="H53" s="39"/>
      <c r="I53" s="32">
        <f t="shared" si="1"/>
        <v>0</v>
      </c>
      <c r="J53" s="34" t="s">
        <v>16</v>
      </c>
      <c r="K53" s="34" t="s">
        <v>17</v>
      </c>
    </row>
    <row r="54" spans="1:11" x14ac:dyDescent="0.25">
      <c r="A54" s="34" t="s">
        <v>63</v>
      </c>
      <c r="B54" s="36"/>
      <c r="C54" s="36"/>
      <c r="D54" s="35" t="str">
        <f t="shared" si="0"/>
        <v xml:space="preserve"> - - bitte auswählen - -</v>
      </c>
      <c r="E54" s="36"/>
      <c r="F54" s="39"/>
      <c r="G54" s="39"/>
      <c r="H54" s="39"/>
      <c r="I54" s="32">
        <f t="shared" si="1"/>
        <v>0</v>
      </c>
      <c r="J54" s="34" t="s">
        <v>16</v>
      </c>
      <c r="K54" s="34" t="s">
        <v>17</v>
      </c>
    </row>
    <row r="55" spans="1:11" x14ac:dyDescent="0.25">
      <c r="A55" s="34" t="s">
        <v>64</v>
      </c>
      <c r="B55" s="36"/>
      <c r="C55" s="36"/>
      <c r="D55" s="35" t="str">
        <f t="shared" si="0"/>
        <v xml:space="preserve"> - - bitte auswählen - -</v>
      </c>
      <c r="E55" s="36"/>
      <c r="F55" s="39"/>
      <c r="G55" s="39"/>
      <c r="H55" s="39"/>
      <c r="I55" s="32">
        <f t="shared" si="1"/>
        <v>0</v>
      </c>
      <c r="J55" s="34" t="s">
        <v>16</v>
      </c>
      <c r="K55" s="34" t="s">
        <v>17</v>
      </c>
    </row>
    <row r="65" s="4" customFormat="1" x14ac:dyDescent="0.25"/>
    <row r="66" s="4" customFormat="1" x14ac:dyDescent="0.25"/>
    <row r="67" s="4" customFormat="1" x14ac:dyDescent="0.25"/>
    <row r="68" s="4" customFormat="1" x14ac:dyDescent="0.25"/>
    <row r="69" s="4" customFormat="1" x14ac:dyDescent="0.25"/>
    <row r="70" s="4" customFormat="1" x14ac:dyDescent="0.25"/>
  </sheetData>
  <mergeCells count="1">
    <mergeCell ref="A1:D1"/>
  </mergeCells>
  <dataValidations count="1">
    <dataValidation type="whole" allowBlank="1" showInputMessage="1" showErrorMessage="1" sqref="F21:H55" xr:uid="{BC5BCF24-B4E7-4715-8873-E44FC9869163}">
      <formula1>0</formula1>
      <formula2>200</formula2>
    </dataValidation>
  </dataValidations>
  <pageMargins left="0.7" right="0.7" top="0.78740157499999996" bottom="0.78740157499999996" header="0.3" footer="0.3"/>
  <pageSetup paperSize="9" orientation="landscape" horizontalDpi="4294967293" verticalDpi="12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35D37D3-E6B1-498D-B8B2-5FDB91D82923}">
          <x14:formula1>
            <xm:f>_xlfn.ANCHORARRAY(Hilfsliste!$A$2)</xm:f>
          </x14:formula1>
          <xm:sqref>E6:E55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8C82BA-1B51-41F4-A75F-C8B9A2F0CAA3}">
  <sheetPr>
    <tabColor theme="7" tint="0.79998168889431442"/>
  </sheetPr>
  <dimension ref="A1:N70"/>
  <sheetViews>
    <sheetView workbookViewId="0">
      <selection activeCell="B10" sqref="B10:E10"/>
    </sheetView>
  </sheetViews>
  <sheetFormatPr baseColWidth="10" defaultColWidth="9" defaultRowHeight="15" x14ac:dyDescent="0.25"/>
  <cols>
    <col min="1" max="1" width="5.28515625" style="4" customWidth="1"/>
    <col min="2" max="2" width="18.28515625" style="4" customWidth="1"/>
    <col min="3" max="4" width="16.140625" style="4" customWidth="1"/>
    <col min="5" max="5" width="22.85546875" style="4" customWidth="1"/>
    <col min="6" max="9" width="6.7109375" style="4" customWidth="1"/>
    <col min="10" max="10" width="17.42578125" style="4" customWidth="1"/>
    <col min="11" max="11" width="4.7109375" style="4" bestFit="1" customWidth="1"/>
    <col min="12" max="12" width="16.28515625" style="4" customWidth="1"/>
    <col min="13" max="13" width="11.42578125" style="4" customWidth="1"/>
    <col min="14" max="14" width="32.42578125" style="4" bestFit="1" customWidth="1"/>
    <col min="15" max="15" width="37.42578125" style="4" customWidth="1"/>
    <col min="16" max="256" width="11.42578125" style="4" customWidth="1"/>
    <col min="257" max="16384" width="9" style="4"/>
  </cols>
  <sheetData>
    <row r="1" spans="1:14" ht="24" x14ac:dyDescent="0.4">
      <c r="A1" s="53" t="str">
        <f>Gaue!I1</f>
        <v>Jugendfernwettkampf 2026</v>
      </c>
      <c r="B1" s="53"/>
      <c r="C1" s="53"/>
      <c r="D1" s="53"/>
      <c r="E1" s="2" t="str">
        <f>Deckblatt!B10</f>
        <v xml:space="preserve"> - - bitte auswählen - -</v>
      </c>
      <c r="F1" s="3"/>
      <c r="G1" s="3"/>
      <c r="H1" s="3"/>
      <c r="I1" s="3"/>
      <c r="J1" s="3"/>
      <c r="K1" s="3"/>
      <c r="L1" s="3"/>
    </row>
    <row r="3" spans="1:14" ht="21" x14ac:dyDescent="0.35">
      <c r="A3" s="3" t="s">
        <v>798</v>
      </c>
      <c r="N3" s="29" t="str">
        <f>HYPERLINK("#'Deckblatt'!A1","⬅ Zurück zum Deckblatt")</f>
        <v>⬅ Zurück zum Deckblatt</v>
      </c>
    </row>
    <row r="5" spans="1:14" x14ac:dyDescent="0.25">
      <c r="A5" s="37" t="s">
        <v>5</v>
      </c>
      <c r="B5" s="33" t="s">
        <v>6</v>
      </c>
      <c r="C5" s="37" t="s">
        <v>7</v>
      </c>
      <c r="D5" s="38" t="s">
        <v>8</v>
      </c>
      <c r="E5" s="33" t="s">
        <v>9</v>
      </c>
      <c r="F5" s="37" t="s">
        <v>10</v>
      </c>
      <c r="G5" s="37" t="s">
        <v>11</v>
      </c>
      <c r="H5" s="37" t="s">
        <v>12</v>
      </c>
      <c r="I5" s="37" t="s">
        <v>13</v>
      </c>
      <c r="J5" s="37" t="s">
        <v>14</v>
      </c>
      <c r="K5" s="37" t="s">
        <v>15</v>
      </c>
    </row>
    <row r="6" spans="1:14" x14ac:dyDescent="0.25">
      <c r="A6" s="34" t="s">
        <v>10</v>
      </c>
      <c r="B6" s="36"/>
      <c r="C6" s="36"/>
      <c r="D6" s="35" t="str">
        <f>$E$1</f>
        <v xml:space="preserve"> - - bitte auswählen - -</v>
      </c>
      <c r="E6" s="36"/>
      <c r="F6" s="39"/>
      <c r="G6" s="39"/>
      <c r="H6" s="39"/>
      <c r="I6" s="32">
        <f t="shared" ref="I6:I55" si="0">SUM(F6:H6)</f>
        <v>0</v>
      </c>
      <c r="J6" s="34" t="s">
        <v>810</v>
      </c>
      <c r="K6" s="34" t="s">
        <v>806</v>
      </c>
    </row>
    <row r="7" spans="1:14" x14ac:dyDescent="0.25">
      <c r="A7" s="34" t="s">
        <v>11</v>
      </c>
      <c r="B7" s="36"/>
      <c r="C7" s="36"/>
      <c r="D7" s="35" t="str">
        <f t="shared" ref="D7:D55" si="1">$E$1</f>
        <v xml:space="preserve"> - - bitte auswählen - -</v>
      </c>
      <c r="E7" s="36"/>
      <c r="F7" s="39"/>
      <c r="G7" s="39"/>
      <c r="H7" s="39"/>
      <c r="I7" s="32">
        <f t="shared" si="0"/>
        <v>0</v>
      </c>
      <c r="J7" s="34" t="s">
        <v>810</v>
      </c>
      <c r="K7" s="34" t="s">
        <v>806</v>
      </c>
    </row>
    <row r="8" spans="1:14" x14ac:dyDescent="0.25">
      <c r="A8" s="34" t="s">
        <v>12</v>
      </c>
      <c r="B8" s="36"/>
      <c r="C8" s="36"/>
      <c r="D8" s="35" t="str">
        <f t="shared" si="1"/>
        <v xml:space="preserve"> - - bitte auswählen - -</v>
      </c>
      <c r="E8" s="36"/>
      <c r="F8" s="39"/>
      <c r="G8" s="39"/>
      <c r="H8" s="39"/>
      <c r="I8" s="32">
        <f t="shared" si="0"/>
        <v>0</v>
      </c>
      <c r="J8" s="34" t="s">
        <v>810</v>
      </c>
      <c r="K8" s="34" t="s">
        <v>806</v>
      </c>
    </row>
    <row r="9" spans="1:14" x14ac:dyDescent="0.25">
      <c r="A9" s="34" t="s">
        <v>18</v>
      </c>
      <c r="B9" s="36"/>
      <c r="C9" s="36"/>
      <c r="D9" s="35" t="str">
        <f t="shared" si="1"/>
        <v xml:space="preserve"> - - bitte auswählen - -</v>
      </c>
      <c r="E9" s="36"/>
      <c r="F9" s="39"/>
      <c r="G9" s="39"/>
      <c r="H9" s="39"/>
      <c r="I9" s="32">
        <f t="shared" si="0"/>
        <v>0</v>
      </c>
      <c r="J9" s="34" t="s">
        <v>810</v>
      </c>
      <c r="K9" s="34" t="s">
        <v>806</v>
      </c>
    </row>
    <row r="10" spans="1:14" x14ac:dyDescent="0.25">
      <c r="A10" s="34" t="s">
        <v>19</v>
      </c>
      <c r="B10" s="36"/>
      <c r="C10" s="36"/>
      <c r="D10" s="35" t="str">
        <f t="shared" si="1"/>
        <v xml:space="preserve"> - - bitte auswählen - -</v>
      </c>
      <c r="E10" s="36"/>
      <c r="F10" s="39"/>
      <c r="G10" s="39"/>
      <c r="H10" s="39"/>
      <c r="I10" s="32">
        <f t="shared" si="0"/>
        <v>0</v>
      </c>
      <c r="J10" s="34" t="s">
        <v>810</v>
      </c>
      <c r="K10" s="34" t="s">
        <v>806</v>
      </c>
    </row>
    <row r="11" spans="1:14" x14ac:dyDescent="0.25">
      <c r="A11" s="34" t="s">
        <v>20</v>
      </c>
      <c r="B11" s="36"/>
      <c r="C11" s="36"/>
      <c r="D11" s="35" t="str">
        <f t="shared" si="1"/>
        <v xml:space="preserve"> - - bitte auswählen - -</v>
      </c>
      <c r="E11" s="36"/>
      <c r="F11" s="39"/>
      <c r="G11" s="39"/>
      <c r="H11" s="39"/>
      <c r="I11" s="32">
        <f t="shared" si="0"/>
        <v>0</v>
      </c>
      <c r="J11" s="34" t="s">
        <v>810</v>
      </c>
      <c r="K11" s="34" t="s">
        <v>806</v>
      </c>
    </row>
    <row r="12" spans="1:14" x14ac:dyDescent="0.25">
      <c r="A12" s="34" t="s">
        <v>21</v>
      </c>
      <c r="B12" s="36"/>
      <c r="C12" s="36"/>
      <c r="D12" s="35" t="str">
        <f t="shared" si="1"/>
        <v xml:space="preserve"> - - bitte auswählen - -</v>
      </c>
      <c r="E12" s="36"/>
      <c r="F12" s="39"/>
      <c r="G12" s="39"/>
      <c r="H12" s="39"/>
      <c r="I12" s="32">
        <f t="shared" si="0"/>
        <v>0</v>
      </c>
      <c r="J12" s="34" t="s">
        <v>810</v>
      </c>
      <c r="K12" s="34" t="s">
        <v>806</v>
      </c>
    </row>
    <row r="13" spans="1:14" x14ac:dyDescent="0.25">
      <c r="A13" s="34" t="s">
        <v>22</v>
      </c>
      <c r="B13" s="36"/>
      <c r="C13" s="36"/>
      <c r="D13" s="35" t="str">
        <f t="shared" si="1"/>
        <v xml:space="preserve"> - - bitte auswählen - -</v>
      </c>
      <c r="E13" s="36"/>
      <c r="F13" s="39"/>
      <c r="G13" s="39"/>
      <c r="H13" s="39"/>
      <c r="I13" s="32">
        <f t="shared" si="0"/>
        <v>0</v>
      </c>
      <c r="J13" s="34" t="s">
        <v>810</v>
      </c>
      <c r="K13" s="34" t="s">
        <v>806</v>
      </c>
    </row>
    <row r="14" spans="1:14" x14ac:dyDescent="0.25">
      <c r="A14" s="34" t="s">
        <v>23</v>
      </c>
      <c r="B14" s="36"/>
      <c r="C14" s="36"/>
      <c r="D14" s="35" t="str">
        <f t="shared" si="1"/>
        <v xml:space="preserve"> - - bitte auswählen - -</v>
      </c>
      <c r="E14" s="36"/>
      <c r="F14" s="39"/>
      <c r="G14" s="39"/>
      <c r="H14" s="39"/>
      <c r="I14" s="32">
        <f t="shared" si="0"/>
        <v>0</v>
      </c>
      <c r="J14" s="34" t="s">
        <v>810</v>
      </c>
      <c r="K14" s="34" t="s">
        <v>806</v>
      </c>
    </row>
    <row r="15" spans="1:14" x14ac:dyDescent="0.25">
      <c r="A15" s="34" t="s">
        <v>24</v>
      </c>
      <c r="B15" s="36"/>
      <c r="C15" s="36"/>
      <c r="D15" s="35" t="str">
        <f t="shared" si="1"/>
        <v xml:space="preserve"> - - bitte auswählen - -</v>
      </c>
      <c r="E15" s="36"/>
      <c r="F15" s="39"/>
      <c r="G15" s="39"/>
      <c r="H15" s="39"/>
      <c r="I15" s="32">
        <f t="shared" si="0"/>
        <v>0</v>
      </c>
      <c r="J15" s="34" t="s">
        <v>810</v>
      </c>
      <c r="K15" s="34" t="s">
        <v>806</v>
      </c>
    </row>
    <row r="16" spans="1:14" x14ac:dyDescent="0.25">
      <c r="A16" s="34" t="s">
        <v>25</v>
      </c>
      <c r="B16" s="36"/>
      <c r="C16" s="36"/>
      <c r="D16" s="35" t="str">
        <f t="shared" si="1"/>
        <v xml:space="preserve"> - - bitte auswählen - -</v>
      </c>
      <c r="E16" s="36"/>
      <c r="F16" s="39"/>
      <c r="G16" s="39"/>
      <c r="H16" s="39"/>
      <c r="I16" s="32">
        <f t="shared" si="0"/>
        <v>0</v>
      </c>
      <c r="J16" s="34" t="s">
        <v>810</v>
      </c>
      <c r="K16" s="34" t="s">
        <v>806</v>
      </c>
    </row>
    <row r="17" spans="1:11" x14ac:dyDescent="0.25">
      <c r="A17" s="34" t="s">
        <v>26</v>
      </c>
      <c r="B17" s="36"/>
      <c r="C17" s="36"/>
      <c r="D17" s="35" t="str">
        <f t="shared" si="1"/>
        <v xml:space="preserve"> - - bitte auswählen - -</v>
      </c>
      <c r="E17" s="36"/>
      <c r="F17" s="39"/>
      <c r="G17" s="39"/>
      <c r="H17" s="39"/>
      <c r="I17" s="32">
        <f t="shared" si="0"/>
        <v>0</v>
      </c>
      <c r="J17" s="34" t="s">
        <v>810</v>
      </c>
      <c r="K17" s="34" t="s">
        <v>806</v>
      </c>
    </row>
    <row r="18" spans="1:11" x14ac:dyDescent="0.25">
      <c r="A18" s="34" t="s">
        <v>27</v>
      </c>
      <c r="B18" s="36"/>
      <c r="C18" s="36"/>
      <c r="D18" s="35" t="str">
        <f t="shared" si="1"/>
        <v xml:space="preserve"> - - bitte auswählen - -</v>
      </c>
      <c r="E18" s="36"/>
      <c r="F18" s="39"/>
      <c r="G18" s="39"/>
      <c r="H18" s="39"/>
      <c r="I18" s="32">
        <f t="shared" si="0"/>
        <v>0</v>
      </c>
      <c r="J18" s="34" t="s">
        <v>810</v>
      </c>
      <c r="K18" s="34" t="s">
        <v>806</v>
      </c>
    </row>
    <row r="19" spans="1:11" x14ac:dyDescent="0.25">
      <c r="A19" s="34" t="s">
        <v>28</v>
      </c>
      <c r="B19" s="36"/>
      <c r="C19" s="36"/>
      <c r="D19" s="35" t="str">
        <f t="shared" si="1"/>
        <v xml:space="preserve"> - - bitte auswählen - -</v>
      </c>
      <c r="E19" s="36"/>
      <c r="F19" s="39"/>
      <c r="G19" s="39"/>
      <c r="H19" s="39"/>
      <c r="I19" s="32">
        <f t="shared" si="0"/>
        <v>0</v>
      </c>
      <c r="J19" s="34" t="s">
        <v>810</v>
      </c>
      <c r="K19" s="34" t="s">
        <v>806</v>
      </c>
    </row>
    <row r="20" spans="1:11" x14ac:dyDescent="0.25">
      <c r="A20" s="34" t="s">
        <v>29</v>
      </c>
      <c r="B20" s="36"/>
      <c r="C20" s="36"/>
      <c r="D20" s="35" t="str">
        <f t="shared" si="1"/>
        <v xml:space="preserve"> - - bitte auswählen - -</v>
      </c>
      <c r="E20" s="36"/>
      <c r="F20" s="39"/>
      <c r="G20" s="39"/>
      <c r="H20" s="39"/>
      <c r="I20" s="32">
        <f t="shared" si="0"/>
        <v>0</v>
      </c>
      <c r="J20" s="34" t="s">
        <v>810</v>
      </c>
      <c r="K20" s="34" t="s">
        <v>806</v>
      </c>
    </row>
    <row r="21" spans="1:11" x14ac:dyDescent="0.25">
      <c r="A21" s="34" t="s">
        <v>30</v>
      </c>
      <c r="B21" s="36"/>
      <c r="C21" s="36"/>
      <c r="D21" s="35" t="str">
        <f t="shared" si="1"/>
        <v xml:space="preserve"> - - bitte auswählen - -</v>
      </c>
      <c r="E21" s="36"/>
      <c r="F21" s="39"/>
      <c r="G21" s="39"/>
      <c r="H21" s="39"/>
      <c r="I21" s="32">
        <f t="shared" si="0"/>
        <v>0</v>
      </c>
      <c r="J21" s="34" t="s">
        <v>810</v>
      </c>
      <c r="K21" s="34" t="s">
        <v>806</v>
      </c>
    </row>
    <row r="22" spans="1:11" x14ac:dyDescent="0.25">
      <c r="A22" s="34" t="s">
        <v>31</v>
      </c>
      <c r="B22" s="36"/>
      <c r="C22" s="36"/>
      <c r="D22" s="35" t="str">
        <f t="shared" si="1"/>
        <v xml:space="preserve"> - - bitte auswählen - -</v>
      </c>
      <c r="E22" s="36"/>
      <c r="F22" s="39"/>
      <c r="G22" s="39"/>
      <c r="H22" s="39"/>
      <c r="I22" s="32">
        <f t="shared" si="0"/>
        <v>0</v>
      </c>
      <c r="J22" s="34" t="s">
        <v>810</v>
      </c>
      <c r="K22" s="34" t="s">
        <v>806</v>
      </c>
    </row>
    <row r="23" spans="1:11" x14ac:dyDescent="0.25">
      <c r="A23" s="34" t="s">
        <v>32</v>
      </c>
      <c r="B23" s="36"/>
      <c r="C23" s="36"/>
      <c r="D23" s="35" t="str">
        <f t="shared" si="1"/>
        <v xml:space="preserve"> - - bitte auswählen - -</v>
      </c>
      <c r="E23" s="36"/>
      <c r="F23" s="39"/>
      <c r="G23" s="39"/>
      <c r="H23" s="39"/>
      <c r="I23" s="32">
        <f t="shared" si="0"/>
        <v>0</v>
      </c>
      <c r="J23" s="34" t="s">
        <v>810</v>
      </c>
      <c r="K23" s="34" t="s">
        <v>806</v>
      </c>
    </row>
    <row r="24" spans="1:11" x14ac:dyDescent="0.25">
      <c r="A24" s="34" t="s">
        <v>33</v>
      </c>
      <c r="B24" s="36"/>
      <c r="C24" s="36"/>
      <c r="D24" s="35" t="str">
        <f t="shared" si="1"/>
        <v xml:space="preserve"> - - bitte auswählen - -</v>
      </c>
      <c r="E24" s="36"/>
      <c r="F24" s="39"/>
      <c r="G24" s="39"/>
      <c r="H24" s="39"/>
      <c r="I24" s="32">
        <f t="shared" si="0"/>
        <v>0</v>
      </c>
      <c r="J24" s="34" t="s">
        <v>810</v>
      </c>
      <c r="K24" s="34" t="s">
        <v>806</v>
      </c>
    </row>
    <row r="25" spans="1:11" x14ac:dyDescent="0.25">
      <c r="A25" s="34" t="s">
        <v>34</v>
      </c>
      <c r="B25" s="36"/>
      <c r="C25" s="36"/>
      <c r="D25" s="35" t="str">
        <f t="shared" si="1"/>
        <v xml:space="preserve"> - - bitte auswählen - -</v>
      </c>
      <c r="E25" s="36"/>
      <c r="F25" s="39"/>
      <c r="G25" s="39"/>
      <c r="H25" s="39"/>
      <c r="I25" s="32">
        <f t="shared" si="0"/>
        <v>0</v>
      </c>
      <c r="J25" s="34" t="s">
        <v>810</v>
      </c>
      <c r="K25" s="34" t="s">
        <v>806</v>
      </c>
    </row>
    <row r="26" spans="1:11" x14ac:dyDescent="0.25">
      <c r="A26" s="34" t="s">
        <v>35</v>
      </c>
      <c r="B26" s="36"/>
      <c r="C26" s="36"/>
      <c r="D26" s="35" t="str">
        <f t="shared" si="1"/>
        <v xml:space="preserve"> - - bitte auswählen - -</v>
      </c>
      <c r="E26" s="36"/>
      <c r="F26" s="39"/>
      <c r="G26" s="39"/>
      <c r="H26" s="39"/>
      <c r="I26" s="32">
        <f t="shared" si="0"/>
        <v>0</v>
      </c>
      <c r="J26" s="34" t="s">
        <v>810</v>
      </c>
      <c r="K26" s="34" t="s">
        <v>806</v>
      </c>
    </row>
    <row r="27" spans="1:11" x14ac:dyDescent="0.25">
      <c r="A27" s="34" t="s">
        <v>36</v>
      </c>
      <c r="B27" s="36"/>
      <c r="C27" s="36"/>
      <c r="D27" s="35" t="str">
        <f t="shared" si="1"/>
        <v xml:space="preserve"> - - bitte auswählen - -</v>
      </c>
      <c r="E27" s="36"/>
      <c r="F27" s="39"/>
      <c r="G27" s="39"/>
      <c r="H27" s="39"/>
      <c r="I27" s="32">
        <f t="shared" si="0"/>
        <v>0</v>
      </c>
      <c r="J27" s="34" t="s">
        <v>810</v>
      </c>
      <c r="K27" s="34" t="s">
        <v>806</v>
      </c>
    </row>
    <row r="28" spans="1:11" x14ac:dyDescent="0.25">
      <c r="A28" s="34" t="s">
        <v>37</v>
      </c>
      <c r="B28" s="36"/>
      <c r="C28" s="36"/>
      <c r="D28" s="35" t="str">
        <f t="shared" si="1"/>
        <v xml:space="preserve"> - - bitte auswählen - -</v>
      </c>
      <c r="E28" s="36"/>
      <c r="F28" s="39"/>
      <c r="G28" s="39"/>
      <c r="H28" s="39"/>
      <c r="I28" s="32">
        <f t="shared" si="0"/>
        <v>0</v>
      </c>
      <c r="J28" s="34" t="s">
        <v>810</v>
      </c>
      <c r="K28" s="34" t="s">
        <v>806</v>
      </c>
    </row>
    <row r="29" spans="1:11" x14ac:dyDescent="0.25">
      <c r="A29" s="34" t="s">
        <v>38</v>
      </c>
      <c r="B29" s="36"/>
      <c r="C29" s="36"/>
      <c r="D29" s="35" t="str">
        <f t="shared" si="1"/>
        <v xml:space="preserve"> - - bitte auswählen - -</v>
      </c>
      <c r="E29" s="36"/>
      <c r="F29" s="39"/>
      <c r="G29" s="39"/>
      <c r="H29" s="39"/>
      <c r="I29" s="32">
        <f t="shared" si="0"/>
        <v>0</v>
      </c>
      <c r="J29" s="34" t="s">
        <v>810</v>
      </c>
      <c r="K29" s="34" t="s">
        <v>806</v>
      </c>
    </row>
    <row r="30" spans="1:11" x14ac:dyDescent="0.25">
      <c r="A30" s="34" t="s">
        <v>39</v>
      </c>
      <c r="B30" s="36"/>
      <c r="C30" s="36"/>
      <c r="D30" s="35" t="str">
        <f t="shared" si="1"/>
        <v xml:space="preserve"> - - bitte auswählen - -</v>
      </c>
      <c r="E30" s="36"/>
      <c r="F30" s="39"/>
      <c r="G30" s="39"/>
      <c r="H30" s="39"/>
      <c r="I30" s="32">
        <f t="shared" si="0"/>
        <v>0</v>
      </c>
      <c r="J30" s="34" t="s">
        <v>810</v>
      </c>
      <c r="K30" s="34" t="s">
        <v>806</v>
      </c>
    </row>
    <row r="31" spans="1:11" x14ac:dyDescent="0.25">
      <c r="A31" s="34" t="s">
        <v>40</v>
      </c>
      <c r="B31" s="36"/>
      <c r="C31" s="36"/>
      <c r="D31" s="35" t="str">
        <f t="shared" si="1"/>
        <v xml:space="preserve"> - - bitte auswählen - -</v>
      </c>
      <c r="E31" s="36"/>
      <c r="F31" s="39"/>
      <c r="G31" s="39"/>
      <c r="H31" s="39"/>
      <c r="I31" s="32">
        <f t="shared" si="0"/>
        <v>0</v>
      </c>
      <c r="J31" s="34" t="s">
        <v>810</v>
      </c>
      <c r="K31" s="34" t="s">
        <v>806</v>
      </c>
    </row>
    <row r="32" spans="1:11" x14ac:dyDescent="0.25">
      <c r="A32" s="34" t="s">
        <v>41</v>
      </c>
      <c r="B32" s="36"/>
      <c r="C32" s="36"/>
      <c r="D32" s="35" t="str">
        <f t="shared" si="1"/>
        <v xml:space="preserve"> - - bitte auswählen - -</v>
      </c>
      <c r="E32" s="36"/>
      <c r="F32" s="39"/>
      <c r="G32" s="39"/>
      <c r="H32" s="39"/>
      <c r="I32" s="32">
        <f t="shared" si="0"/>
        <v>0</v>
      </c>
      <c r="J32" s="34" t="s">
        <v>810</v>
      </c>
      <c r="K32" s="34" t="s">
        <v>806</v>
      </c>
    </row>
    <row r="33" spans="1:11" x14ac:dyDescent="0.25">
      <c r="A33" s="34" t="s">
        <v>42</v>
      </c>
      <c r="B33" s="36"/>
      <c r="C33" s="36"/>
      <c r="D33" s="35" t="str">
        <f t="shared" si="1"/>
        <v xml:space="preserve"> - - bitte auswählen - -</v>
      </c>
      <c r="E33" s="36"/>
      <c r="F33" s="39"/>
      <c r="G33" s="39"/>
      <c r="H33" s="39"/>
      <c r="I33" s="32">
        <f t="shared" si="0"/>
        <v>0</v>
      </c>
      <c r="J33" s="34" t="s">
        <v>810</v>
      </c>
      <c r="K33" s="34" t="s">
        <v>806</v>
      </c>
    </row>
    <row r="34" spans="1:11" x14ac:dyDescent="0.25">
      <c r="A34" s="34" t="s">
        <v>43</v>
      </c>
      <c r="B34" s="36"/>
      <c r="C34" s="36"/>
      <c r="D34" s="35" t="str">
        <f t="shared" si="1"/>
        <v xml:space="preserve"> - - bitte auswählen - -</v>
      </c>
      <c r="E34" s="36"/>
      <c r="F34" s="39"/>
      <c r="G34" s="39"/>
      <c r="H34" s="39"/>
      <c r="I34" s="32">
        <f t="shared" si="0"/>
        <v>0</v>
      </c>
      <c r="J34" s="34" t="s">
        <v>810</v>
      </c>
      <c r="K34" s="34" t="s">
        <v>806</v>
      </c>
    </row>
    <row r="35" spans="1:11" x14ac:dyDescent="0.25">
      <c r="A35" s="34" t="s">
        <v>44</v>
      </c>
      <c r="B35" s="36"/>
      <c r="C35" s="36"/>
      <c r="D35" s="35" t="str">
        <f t="shared" si="1"/>
        <v xml:space="preserve"> - - bitte auswählen - -</v>
      </c>
      <c r="E35" s="36"/>
      <c r="F35" s="39"/>
      <c r="G35" s="39"/>
      <c r="H35" s="39"/>
      <c r="I35" s="32">
        <f t="shared" si="0"/>
        <v>0</v>
      </c>
      <c r="J35" s="34" t="s">
        <v>810</v>
      </c>
      <c r="K35" s="34" t="s">
        <v>806</v>
      </c>
    </row>
    <row r="36" spans="1:11" x14ac:dyDescent="0.25">
      <c r="A36" s="34" t="s">
        <v>45</v>
      </c>
      <c r="B36" s="36"/>
      <c r="C36" s="36"/>
      <c r="D36" s="35" t="str">
        <f t="shared" si="1"/>
        <v xml:space="preserve"> - - bitte auswählen - -</v>
      </c>
      <c r="E36" s="36"/>
      <c r="F36" s="39"/>
      <c r="G36" s="39"/>
      <c r="H36" s="39"/>
      <c r="I36" s="32">
        <f t="shared" si="0"/>
        <v>0</v>
      </c>
      <c r="J36" s="34" t="s">
        <v>810</v>
      </c>
      <c r="K36" s="34" t="s">
        <v>806</v>
      </c>
    </row>
    <row r="37" spans="1:11" x14ac:dyDescent="0.25">
      <c r="A37" s="34" t="s">
        <v>46</v>
      </c>
      <c r="B37" s="36"/>
      <c r="C37" s="36"/>
      <c r="D37" s="35" t="str">
        <f t="shared" si="1"/>
        <v xml:space="preserve"> - - bitte auswählen - -</v>
      </c>
      <c r="E37" s="36"/>
      <c r="F37" s="39"/>
      <c r="G37" s="39"/>
      <c r="H37" s="39"/>
      <c r="I37" s="32">
        <f t="shared" si="0"/>
        <v>0</v>
      </c>
      <c r="J37" s="34" t="s">
        <v>810</v>
      </c>
      <c r="K37" s="34" t="s">
        <v>806</v>
      </c>
    </row>
    <row r="38" spans="1:11" x14ac:dyDescent="0.25">
      <c r="A38" s="34" t="s">
        <v>47</v>
      </c>
      <c r="B38" s="36"/>
      <c r="C38" s="36"/>
      <c r="D38" s="35" t="str">
        <f t="shared" si="1"/>
        <v xml:space="preserve"> - - bitte auswählen - -</v>
      </c>
      <c r="E38" s="36"/>
      <c r="F38" s="39"/>
      <c r="G38" s="39"/>
      <c r="H38" s="39"/>
      <c r="I38" s="32">
        <f t="shared" si="0"/>
        <v>0</v>
      </c>
      <c r="J38" s="34" t="s">
        <v>810</v>
      </c>
      <c r="K38" s="34" t="s">
        <v>806</v>
      </c>
    </row>
    <row r="39" spans="1:11" x14ac:dyDescent="0.25">
      <c r="A39" s="34" t="s">
        <v>48</v>
      </c>
      <c r="B39" s="36"/>
      <c r="C39" s="36"/>
      <c r="D39" s="35" t="str">
        <f t="shared" si="1"/>
        <v xml:space="preserve"> - - bitte auswählen - -</v>
      </c>
      <c r="E39" s="36"/>
      <c r="F39" s="39"/>
      <c r="G39" s="39"/>
      <c r="H39" s="39"/>
      <c r="I39" s="32">
        <f t="shared" si="0"/>
        <v>0</v>
      </c>
      <c r="J39" s="34" t="s">
        <v>810</v>
      </c>
      <c r="K39" s="34" t="s">
        <v>806</v>
      </c>
    </row>
    <row r="40" spans="1:11" x14ac:dyDescent="0.25">
      <c r="A40" s="34" t="s">
        <v>49</v>
      </c>
      <c r="B40" s="36"/>
      <c r="C40" s="36"/>
      <c r="D40" s="35" t="str">
        <f t="shared" si="1"/>
        <v xml:space="preserve"> - - bitte auswählen - -</v>
      </c>
      <c r="E40" s="36"/>
      <c r="F40" s="39"/>
      <c r="G40" s="39"/>
      <c r="H40" s="39"/>
      <c r="I40" s="32">
        <f t="shared" si="0"/>
        <v>0</v>
      </c>
      <c r="J40" s="34" t="s">
        <v>810</v>
      </c>
      <c r="K40" s="34" t="s">
        <v>806</v>
      </c>
    </row>
    <row r="41" spans="1:11" x14ac:dyDescent="0.25">
      <c r="A41" s="34" t="s">
        <v>50</v>
      </c>
      <c r="B41" s="36"/>
      <c r="C41" s="36"/>
      <c r="D41" s="35" t="str">
        <f t="shared" si="1"/>
        <v xml:space="preserve"> - - bitte auswählen - -</v>
      </c>
      <c r="E41" s="36"/>
      <c r="F41" s="39"/>
      <c r="G41" s="39"/>
      <c r="H41" s="39"/>
      <c r="I41" s="32">
        <f t="shared" si="0"/>
        <v>0</v>
      </c>
      <c r="J41" s="34" t="s">
        <v>810</v>
      </c>
      <c r="K41" s="34" t="s">
        <v>806</v>
      </c>
    </row>
    <row r="42" spans="1:11" x14ac:dyDescent="0.25">
      <c r="A42" s="34" t="s">
        <v>51</v>
      </c>
      <c r="B42" s="36"/>
      <c r="C42" s="36"/>
      <c r="D42" s="35" t="str">
        <f t="shared" si="1"/>
        <v xml:space="preserve"> - - bitte auswählen - -</v>
      </c>
      <c r="E42" s="36"/>
      <c r="F42" s="39"/>
      <c r="G42" s="39"/>
      <c r="H42" s="39"/>
      <c r="I42" s="32">
        <f t="shared" si="0"/>
        <v>0</v>
      </c>
      <c r="J42" s="34" t="s">
        <v>810</v>
      </c>
      <c r="K42" s="34" t="s">
        <v>806</v>
      </c>
    </row>
    <row r="43" spans="1:11" x14ac:dyDescent="0.25">
      <c r="A43" s="34" t="s">
        <v>52</v>
      </c>
      <c r="B43" s="36"/>
      <c r="C43" s="36"/>
      <c r="D43" s="35" t="str">
        <f t="shared" si="1"/>
        <v xml:space="preserve"> - - bitte auswählen - -</v>
      </c>
      <c r="E43" s="36"/>
      <c r="F43" s="39"/>
      <c r="G43" s="39"/>
      <c r="H43" s="39"/>
      <c r="I43" s="32">
        <f t="shared" si="0"/>
        <v>0</v>
      </c>
      <c r="J43" s="34" t="s">
        <v>810</v>
      </c>
      <c r="K43" s="34" t="s">
        <v>806</v>
      </c>
    </row>
    <row r="44" spans="1:11" x14ac:dyDescent="0.25">
      <c r="A44" s="34" t="s">
        <v>53</v>
      </c>
      <c r="B44" s="36"/>
      <c r="C44" s="36"/>
      <c r="D44" s="35" t="str">
        <f t="shared" si="1"/>
        <v xml:space="preserve"> - - bitte auswählen - -</v>
      </c>
      <c r="E44" s="36"/>
      <c r="F44" s="39"/>
      <c r="G44" s="39"/>
      <c r="H44" s="39"/>
      <c r="I44" s="32">
        <f t="shared" si="0"/>
        <v>0</v>
      </c>
      <c r="J44" s="34" t="s">
        <v>810</v>
      </c>
      <c r="K44" s="34" t="s">
        <v>806</v>
      </c>
    </row>
    <row r="45" spans="1:11" x14ac:dyDescent="0.25">
      <c r="A45" s="34" t="s">
        <v>54</v>
      </c>
      <c r="B45" s="36"/>
      <c r="C45" s="36"/>
      <c r="D45" s="35" t="str">
        <f t="shared" si="1"/>
        <v xml:space="preserve"> - - bitte auswählen - -</v>
      </c>
      <c r="E45" s="36"/>
      <c r="F45" s="39"/>
      <c r="G45" s="39"/>
      <c r="H45" s="39"/>
      <c r="I45" s="32">
        <f t="shared" si="0"/>
        <v>0</v>
      </c>
      <c r="J45" s="34" t="s">
        <v>810</v>
      </c>
      <c r="K45" s="34" t="s">
        <v>806</v>
      </c>
    </row>
    <row r="46" spans="1:11" x14ac:dyDescent="0.25">
      <c r="A46" s="34" t="s">
        <v>55</v>
      </c>
      <c r="B46" s="36"/>
      <c r="C46" s="36"/>
      <c r="D46" s="35" t="str">
        <f t="shared" si="1"/>
        <v xml:space="preserve"> - - bitte auswählen - -</v>
      </c>
      <c r="E46" s="36"/>
      <c r="F46" s="39"/>
      <c r="G46" s="39"/>
      <c r="H46" s="39"/>
      <c r="I46" s="32">
        <f t="shared" si="0"/>
        <v>0</v>
      </c>
      <c r="J46" s="34" t="s">
        <v>810</v>
      </c>
      <c r="K46" s="34" t="s">
        <v>806</v>
      </c>
    </row>
    <row r="47" spans="1:11" x14ac:dyDescent="0.25">
      <c r="A47" s="34" t="s">
        <v>56</v>
      </c>
      <c r="B47" s="36"/>
      <c r="C47" s="36"/>
      <c r="D47" s="35" t="str">
        <f t="shared" si="1"/>
        <v xml:space="preserve"> - - bitte auswählen - -</v>
      </c>
      <c r="E47" s="36"/>
      <c r="F47" s="39"/>
      <c r="G47" s="39"/>
      <c r="H47" s="39"/>
      <c r="I47" s="32">
        <f t="shared" si="0"/>
        <v>0</v>
      </c>
      <c r="J47" s="34" t="s">
        <v>810</v>
      </c>
      <c r="K47" s="34" t="s">
        <v>806</v>
      </c>
    </row>
    <row r="48" spans="1:11" x14ac:dyDescent="0.25">
      <c r="A48" s="34" t="s">
        <v>57</v>
      </c>
      <c r="B48" s="36"/>
      <c r="C48" s="36"/>
      <c r="D48" s="35" t="str">
        <f t="shared" si="1"/>
        <v xml:space="preserve"> - - bitte auswählen - -</v>
      </c>
      <c r="E48" s="36"/>
      <c r="F48" s="39"/>
      <c r="G48" s="39"/>
      <c r="H48" s="39"/>
      <c r="I48" s="32">
        <f t="shared" si="0"/>
        <v>0</v>
      </c>
      <c r="J48" s="34" t="s">
        <v>810</v>
      </c>
      <c r="K48" s="34" t="s">
        <v>806</v>
      </c>
    </row>
    <row r="49" spans="1:11" x14ac:dyDescent="0.25">
      <c r="A49" s="34" t="s">
        <v>58</v>
      </c>
      <c r="B49" s="36"/>
      <c r="C49" s="36"/>
      <c r="D49" s="35" t="str">
        <f t="shared" si="1"/>
        <v xml:space="preserve"> - - bitte auswählen - -</v>
      </c>
      <c r="E49" s="36"/>
      <c r="F49" s="39"/>
      <c r="G49" s="39"/>
      <c r="H49" s="39"/>
      <c r="I49" s="32">
        <f t="shared" si="0"/>
        <v>0</v>
      </c>
      <c r="J49" s="34" t="s">
        <v>810</v>
      </c>
      <c r="K49" s="34" t="s">
        <v>806</v>
      </c>
    </row>
    <row r="50" spans="1:11" x14ac:dyDescent="0.25">
      <c r="A50" s="34" t="s">
        <v>59</v>
      </c>
      <c r="B50" s="36"/>
      <c r="C50" s="36"/>
      <c r="D50" s="35" t="str">
        <f t="shared" si="1"/>
        <v xml:space="preserve"> - - bitte auswählen - -</v>
      </c>
      <c r="E50" s="36"/>
      <c r="F50" s="39"/>
      <c r="G50" s="39"/>
      <c r="H50" s="39"/>
      <c r="I50" s="32">
        <f t="shared" si="0"/>
        <v>0</v>
      </c>
      <c r="J50" s="34" t="s">
        <v>810</v>
      </c>
      <c r="K50" s="34" t="s">
        <v>806</v>
      </c>
    </row>
    <row r="51" spans="1:11" x14ac:dyDescent="0.25">
      <c r="A51" s="34" t="s">
        <v>60</v>
      </c>
      <c r="B51" s="36"/>
      <c r="C51" s="36"/>
      <c r="D51" s="35" t="str">
        <f t="shared" si="1"/>
        <v xml:space="preserve"> - - bitte auswählen - -</v>
      </c>
      <c r="E51" s="36"/>
      <c r="F51" s="39"/>
      <c r="G51" s="39"/>
      <c r="H51" s="39"/>
      <c r="I51" s="32">
        <f t="shared" si="0"/>
        <v>0</v>
      </c>
      <c r="J51" s="34" t="s">
        <v>810</v>
      </c>
      <c r="K51" s="34" t="s">
        <v>806</v>
      </c>
    </row>
    <row r="52" spans="1:11" x14ac:dyDescent="0.25">
      <c r="A52" s="34" t="s">
        <v>61</v>
      </c>
      <c r="B52" s="36"/>
      <c r="C52" s="36"/>
      <c r="D52" s="35" t="str">
        <f t="shared" si="1"/>
        <v xml:space="preserve"> - - bitte auswählen - -</v>
      </c>
      <c r="E52" s="36"/>
      <c r="F52" s="39"/>
      <c r="G52" s="39"/>
      <c r="H52" s="39"/>
      <c r="I52" s="32">
        <f t="shared" si="0"/>
        <v>0</v>
      </c>
      <c r="J52" s="34" t="s">
        <v>810</v>
      </c>
      <c r="K52" s="34" t="s">
        <v>806</v>
      </c>
    </row>
    <row r="53" spans="1:11" x14ac:dyDescent="0.25">
      <c r="A53" s="34" t="s">
        <v>62</v>
      </c>
      <c r="B53" s="36"/>
      <c r="C53" s="36"/>
      <c r="D53" s="35" t="str">
        <f t="shared" si="1"/>
        <v xml:space="preserve"> - - bitte auswählen - -</v>
      </c>
      <c r="E53" s="36"/>
      <c r="F53" s="39"/>
      <c r="G53" s="39"/>
      <c r="H53" s="39"/>
      <c r="I53" s="32">
        <f t="shared" si="0"/>
        <v>0</v>
      </c>
      <c r="J53" s="34" t="s">
        <v>810</v>
      </c>
      <c r="K53" s="34" t="s">
        <v>806</v>
      </c>
    </row>
    <row r="54" spans="1:11" x14ac:dyDescent="0.25">
      <c r="A54" s="34" t="s">
        <v>63</v>
      </c>
      <c r="B54" s="36"/>
      <c r="C54" s="36"/>
      <c r="D54" s="35" t="str">
        <f t="shared" si="1"/>
        <v xml:space="preserve"> - - bitte auswählen - -</v>
      </c>
      <c r="E54" s="36"/>
      <c r="F54" s="39"/>
      <c r="G54" s="39"/>
      <c r="H54" s="39"/>
      <c r="I54" s="32">
        <f t="shared" si="0"/>
        <v>0</v>
      </c>
      <c r="J54" s="34" t="s">
        <v>810</v>
      </c>
      <c r="K54" s="34" t="s">
        <v>806</v>
      </c>
    </row>
    <row r="55" spans="1:11" x14ac:dyDescent="0.25">
      <c r="A55" s="34" t="s">
        <v>64</v>
      </c>
      <c r="B55" s="36"/>
      <c r="C55" s="36"/>
      <c r="D55" s="35" t="str">
        <f t="shared" si="1"/>
        <v xml:space="preserve"> - - bitte auswählen - -</v>
      </c>
      <c r="E55" s="36"/>
      <c r="F55" s="39"/>
      <c r="G55" s="39"/>
      <c r="H55" s="39"/>
      <c r="I55" s="32">
        <f t="shared" si="0"/>
        <v>0</v>
      </c>
      <c r="J55" s="34" t="s">
        <v>810</v>
      </c>
      <c r="K55" s="34" t="s">
        <v>806</v>
      </c>
    </row>
    <row r="57" spans="1:11" x14ac:dyDescent="0.25">
      <c r="B57" s="30"/>
    </row>
    <row r="65" s="4" customFormat="1" x14ac:dyDescent="0.25"/>
    <row r="66" s="4" customFormat="1" x14ac:dyDescent="0.25"/>
    <row r="67" s="4" customFormat="1" x14ac:dyDescent="0.25"/>
    <row r="68" s="4" customFormat="1" x14ac:dyDescent="0.25"/>
    <row r="69" s="4" customFormat="1" x14ac:dyDescent="0.25"/>
    <row r="70" s="4" customFormat="1" x14ac:dyDescent="0.25"/>
  </sheetData>
  <mergeCells count="1">
    <mergeCell ref="A1:D1"/>
  </mergeCells>
  <dataValidations count="1">
    <dataValidation type="whole" allowBlank="1" showInputMessage="1" showErrorMessage="1" sqref="F6:H55" xr:uid="{E0ED1A97-CB56-4379-8C1B-F1CA10B0F3B1}">
      <formula1>0</formula1>
      <formula2>200</formula2>
    </dataValidation>
  </dataValidations>
  <pageMargins left="0.7" right="0.7" top="0.78740157499999996" bottom="0.78740157499999996" header="0.3" footer="0.3"/>
  <pageSetup paperSize="9" orientation="landscape" horizontalDpi="4294967293" verticalDpi="12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EEE9A78-27A0-4CD5-9FB0-0CE6133A9A01}">
          <x14:formula1>
            <xm:f>_xlfn.ANCHORARRAY(Hilfsliste!$A$2)</xm:f>
          </x14:formula1>
          <xm:sqref>E6:E55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D9EFE6-A547-42F2-B9B3-16F8A7EB1CFE}">
  <sheetPr>
    <tabColor theme="7" tint="0.79998168889431442"/>
  </sheetPr>
  <dimension ref="A1:O70"/>
  <sheetViews>
    <sheetView workbookViewId="0">
      <selection activeCell="B10" sqref="B10:E10"/>
    </sheetView>
  </sheetViews>
  <sheetFormatPr baseColWidth="10" defaultColWidth="9" defaultRowHeight="15" x14ac:dyDescent="0.25"/>
  <cols>
    <col min="1" max="1" width="5.28515625" style="4" customWidth="1"/>
    <col min="2" max="2" width="34.42578125" style="4" customWidth="1"/>
    <col min="3" max="3" width="16.140625" style="4" customWidth="1"/>
    <col min="4" max="4" width="18.28515625" style="4" customWidth="1"/>
    <col min="5" max="5" width="16.140625" style="4" customWidth="1"/>
    <col min="6" max="6" width="22.85546875" style="4" customWidth="1"/>
    <col min="7" max="10" width="6.7109375" style="4" customWidth="1"/>
    <col min="11" max="11" width="5.28515625" style="4" customWidth="1"/>
    <col min="12" max="12" width="3.28515625" style="4" customWidth="1"/>
    <col min="13" max="13" width="16.28515625" style="4" customWidth="1"/>
    <col min="14" max="14" width="11.42578125" style="4" customWidth="1"/>
    <col min="15" max="15" width="37.42578125" style="4" customWidth="1"/>
    <col min="16" max="257" width="11.42578125" style="4" customWidth="1"/>
    <col min="258" max="16384" width="9" style="4"/>
  </cols>
  <sheetData>
    <row r="1" spans="1:15" ht="24" x14ac:dyDescent="0.4">
      <c r="A1" s="53" t="str">
        <f>Gaue!I1</f>
        <v>Jugendfernwettkampf 2026</v>
      </c>
      <c r="B1" s="53"/>
      <c r="C1" s="53"/>
      <c r="D1" s="53"/>
      <c r="E1" s="53"/>
      <c r="F1" s="3" t="str">
        <f>Deckblatt!B10</f>
        <v xml:space="preserve"> - - bitte auswählen - -</v>
      </c>
      <c r="G1" s="3"/>
      <c r="H1" s="3"/>
      <c r="I1" s="3"/>
      <c r="J1" s="3"/>
      <c r="K1" s="3"/>
      <c r="L1" s="3"/>
      <c r="M1" s="3"/>
    </row>
    <row r="3" spans="1:15" ht="21" x14ac:dyDescent="0.35">
      <c r="A3" s="3" t="s">
        <v>799</v>
      </c>
      <c r="O3" s="29" t="str">
        <f>HYPERLINK("#'Deckblatt'!A1","⬅ Zurück zum Deckblatt")</f>
        <v>⬅ Zurück zum Deckblatt</v>
      </c>
    </row>
    <row r="5" spans="1:15" x14ac:dyDescent="0.25">
      <c r="A5" s="31" t="s">
        <v>5</v>
      </c>
      <c r="B5" s="31" t="s">
        <v>9</v>
      </c>
      <c r="C5" s="31" t="s">
        <v>812</v>
      </c>
      <c r="D5" s="31" t="s">
        <v>8</v>
      </c>
      <c r="E5" s="32" t="s">
        <v>13</v>
      </c>
      <c r="F5" s="33" t="s">
        <v>14</v>
      </c>
      <c r="G5" s="33" t="s">
        <v>15</v>
      </c>
    </row>
    <row r="6" spans="1:15" x14ac:dyDescent="0.25">
      <c r="A6" s="34" t="s">
        <v>10</v>
      </c>
      <c r="B6" s="34"/>
      <c r="C6" s="35"/>
      <c r="D6" s="34" t="str">
        <f>$F$1</f>
        <v xml:space="preserve"> - - bitte auswählen - -</v>
      </c>
      <c r="E6" s="32"/>
      <c r="F6" s="36" t="s">
        <v>810</v>
      </c>
      <c r="G6" s="36" t="s">
        <v>806</v>
      </c>
    </row>
    <row r="7" spans="1:15" x14ac:dyDescent="0.25">
      <c r="A7" s="34" t="s">
        <v>11</v>
      </c>
      <c r="B7" s="36"/>
      <c r="C7" s="35"/>
      <c r="D7" s="34" t="str">
        <f t="shared" ref="D7:D25" si="0">$F$1</f>
        <v xml:space="preserve"> - - bitte auswählen - -</v>
      </c>
      <c r="E7" s="32"/>
      <c r="F7" s="36" t="s">
        <v>810</v>
      </c>
      <c r="G7" s="36" t="s">
        <v>806</v>
      </c>
    </row>
    <row r="8" spans="1:15" x14ac:dyDescent="0.25">
      <c r="A8" s="34" t="s">
        <v>12</v>
      </c>
      <c r="B8" s="36"/>
      <c r="C8" s="35"/>
      <c r="D8" s="34" t="str">
        <f t="shared" si="0"/>
        <v xml:space="preserve"> - - bitte auswählen - -</v>
      </c>
      <c r="E8" s="32"/>
      <c r="F8" s="36" t="s">
        <v>810</v>
      </c>
      <c r="G8" s="36" t="s">
        <v>806</v>
      </c>
    </row>
    <row r="9" spans="1:15" x14ac:dyDescent="0.25">
      <c r="A9" s="34" t="s">
        <v>18</v>
      </c>
      <c r="B9" s="34"/>
      <c r="C9" s="35"/>
      <c r="D9" s="34" t="str">
        <f t="shared" si="0"/>
        <v xml:space="preserve"> - - bitte auswählen - -</v>
      </c>
      <c r="E9" s="32"/>
      <c r="F9" s="36" t="s">
        <v>810</v>
      </c>
      <c r="G9" s="36" t="s">
        <v>806</v>
      </c>
    </row>
    <row r="10" spans="1:15" x14ac:dyDescent="0.25">
      <c r="A10" s="34" t="s">
        <v>19</v>
      </c>
      <c r="B10" s="34"/>
      <c r="C10" s="35"/>
      <c r="D10" s="34" t="str">
        <f t="shared" si="0"/>
        <v xml:space="preserve"> - - bitte auswählen - -</v>
      </c>
      <c r="E10" s="32"/>
      <c r="F10" s="36" t="s">
        <v>810</v>
      </c>
      <c r="G10" s="36" t="s">
        <v>806</v>
      </c>
    </row>
    <row r="11" spans="1:15" x14ac:dyDescent="0.25">
      <c r="A11" s="34" t="s">
        <v>20</v>
      </c>
      <c r="B11" s="36"/>
      <c r="C11" s="35"/>
      <c r="D11" s="34" t="str">
        <f t="shared" si="0"/>
        <v xml:space="preserve"> - - bitte auswählen - -</v>
      </c>
      <c r="E11" s="32"/>
      <c r="F11" s="36" t="s">
        <v>810</v>
      </c>
      <c r="G11" s="36" t="s">
        <v>806</v>
      </c>
    </row>
    <row r="12" spans="1:15" x14ac:dyDescent="0.25">
      <c r="A12" s="34" t="s">
        <v>21</v>
      </c>
      <c r="B12" s="36"/>
      <c r="C12" s="35"/>
      <c r="D12" s="34" t="str">
        <f t="shared" si="0"/>
        <v xml:space="preserve"> - - bitte auswählen - -</v>
      </c>
      <c r="E12" s="32"/>
      <c r="F12" s="36" t="s">
        <v>810</v>
      </c>
      <c r="G12" s="36" t="s">
        <v>806</v>
      </c>
    </row>
    <row r="13" spans="1:15" x14ac:dyDescent="0.25">
      <c r="A13" s="34" t="s">
        <v>22</v>
      </c>
      <c r="B13" s="36"/>
      <c r="C13" s="35"/>
      <c r="D13" s="34" t="str">
        <f t="shared" si="0"/>
        <v xml:space="preserve"> - - bitte auswählen - -</v>
      </c>
      <c r="E13" s="32"/>
      <c r="F13" s="36" t="s">
        <v>810</v>
      </c>
      <c r="G13" s="36" t="s">
        <v>806</v>
      </c>
    </row>
    <row r="14" spans="1:15" x14ac:dyDescent="0.25">
      <c r="A14" s="34" t="s">
        <v>23</v>
      </c>
      <c r="B14" s="34"/>
      <c r="C14" s="35"/>
      <c r="D14" s="34" t="str">
        <f t="shared" si="0"/>
        <v xml:space="preserve"> - - bitte auswählen - -</v>
      </c>
      <c r="E14" s="32"/>
      <c r="F14" s="36" t="s">
        <v>810</v>
      </c>
      <c r="G14" s="36" t="s">
        <v>806</v>
      </c>
    </row>
    <row r="15" spans="1:15" x14ac:dyDescent="0.25">
      <c r="A15" s="34" t="s">
        <v>24</v>
      </c>
      <c r="B15" s="36"/>
      <c r="C15" s="35"/>
      <c r="D15" s="34" t="str">
        <f t="shared" si="0"/>
        <v xml:space="preserve"> - - bitte auswählen - -</v>
      </c>
      <c r="E15" s="32"/>
      <c r="F15" s="36" t="s">
        <v>810</v>
      </c>
      <c r="G15" s="36" t="s">
        <v>806</v>
      </c>
    </row>
    <row r="16" spans="1:15" x14ac:dyDescent="0.25">
      <c r="A16" s="34" t="s">
        <v>25</v>
      </c>
      <c r="B16" s="34"/>
      <c r="C16" s="35"/>
      <c r="D16" s="34" t="str">
        <f t="shared" si="0"/>
        <v xml:space="preserve"> - - bitte auswählen - -</v>
      </c>
      <c r="E16" s="32"/>
      <c r="F16" s="36" t="s">
        <v>810</v>
      </c>
      <c r="G16" s="36" t="s">
        <v>806</v>
      </c>
    </row>
    <row r="17" spans="1:7" x14ac:dyDescent="0.25">
      <c r="A17" s="34" t="s">
        <v>26</v>
      </c>
      <c r="B17" s="36"/>
      <c r="C17" s="35"/>
      <c r="D17" s="34" t="str">
        <f t="shared" si="0"/>
        <v xml:space="preserve"> - - bitte auswählen - -</v>
      </c>
      <c r="E17" s="32"/>
      <c r="F17" s="36" t="s">
        <v>810</v>
      </c>
      <c r="G17" s="36" t="s">
        <v>806</v>
      </c>
    </row>
    <row r="18" spans="1:7" x14ac:dyDescent="0.25">
      <c r="A18" s="34" t="s">
        <v>27</v>
      </c>
      <c r="B18" s="34"/>
      <c r="C18" s="35"/>
      <c r="D18" s="34" t="str">
        <f t="shared" si="0"/>
        <v xml:space="preserve"> - - bitte auswählen - -</v>
      </c>
      <c r="E18" s="32"/>
      <c r="F18" s="36" t="s">
        <v>810</v>
      </c>
      <c r="G18" s="36" t="s">
        <v>806</v>
      </c>
    </row>
    <row r="19" spans="1:7" x14ac:dyDescent="0.25">
      <c r="A19" s="34" t="s">
        <v>28</v>
      </c>
      <c r="B19" s="36"/>
      <c r="C19" s="35"/>
      <c r="D19" s="34" t="str">
        <f t="shared" si="0"/>
        <v xml:space="preserve"> - - bitte auswählen - -</v>
      </c>
      <c r="E19" s="32"/>
      <c r="F19" s="36" t="s">
        <v>810</v>
      </c>
      <c r="G19" s="36" t="s">
        <v>806</v>
      </c>
    </row>
    <row r="20" spans="1:7" x14ac:dyDescent="0.25">
      <c r="A20" s="34" t="s">
        <v>29</v>
      </c>
      <c r="B20" s="34"/>
      <c r="C20" s="35"/>
      <c r="D20" s="34" t="str">
        <f t="shared" si="0"/>
        <v xml:space="preserve"> - - bitte auswählen - -</v>
      </c>
      <c r="E20" s="32"/>
      <c r="F20" s="36" t="s">
        <v>810</v>
      </c>
      <c r="G20" s="36" t="s">
        <v>806</v>
      </c>
    </row>
    <row r="21" spans="1:7" x14ac:dyDescent="0.25">
      <c r="A21" s="34" t="s">
        <v>30</v>
      </c>
      <c r="B21" s="36"/>
      <c r="C21" s="35"/>
      <c r="D21" s="34" t="str">
        <f t="shared" si="0"/>
        <v xml:space="preserve"> - - bitte auswählen - -</v>
      </c>
      <c r="E21" s="32"/>
      <c r="F21" s="36" t="s">
        <v>810</v>
      </c>
      <c r="G21" s="36" t="s">
        <v>806</v>
      </c>
    </row>
    <row r="22" spans="1:7" x14ac:dyDescent="0.25">
      <c r="A22" s="34" t="s">
        <v>31</v>
      </c>
      <c r="B22" s="34"/>
      <c r="C22" s="35"/>
      <c r="D22" s="34" t="str">
        <f t="shared" si="0"/>
        <v xml:space="preserve"> - - bitte auswählen - -</v>
      </c>
      <c r="E22" s="32"/>
      <c r="F22" s="36" t="s">
        <v>810</v>
      </c>
      <c r="G22" s="36" t="s">
        <v>806</v>
      </c>
    </row>
    <row r="23" spans="1:7" x14ac:dyDescent="0.25">
      <c r="A23" s="34" t="s">
        <v>32</v>
      </c>
      <c r="B23" s="36"/>
      <c r="C23" s="35"/>
      <c r="D23" s="34" t="str">
        <f t="shared" si="0"/>
        <v xml:space="preserve"> - - bitte auswählen - -</v>
      </c>
      <c r="E23" s="32"/>
      <c r="F23" s="36" t="s">
        <v>810</v>
      </c>
      <c r="G23" s="36" t="s">
        <v>806</v>
      </c>
    </row>
    <row r="24" spans="1:7" x14ac:dyDescent="0.25">
      <c r="A24" s="34" t="s">
        <v>33</v>
      </c>
      <c r="B24" s="34"/>
      <c r="C24" s="35"/>
      <c r="D24" s="34" t="str">
        <f t="shared" si="0"/>
        <v xml:space="preserve"> - - bitte auswählen - -</v>
      </c>
      <c r="E24" s="32"/>
      <c r="F24" s="36" t="s">
        <v>810</v>
      </c>
      <c r="G24" s="36" t="s">
        <v>806</v>
      </c>
    </row>
    <row r="25" spans="1:7" x14ac:dyDescent="0.25">
      <c r="A25" s="34" t="s">
        <v>34</v>
      </c>
      <c r="B25" s="36"/>
      <c r="C25" s="35"/>
      <c r="D25" s="34" t="str">
        <f t="shared" si="0"/>
        <v xml:space="preserve"> - - bitte auswählen - -</v>
      </c>
      <c r="E25" s="32"/>
      <c r="F25" s="36" t="s">
        <v>810</v>
      </c>
      <c r="G25" s="36" t="s">
        <v>806</v>
      </c>
    </row>
    <row r="27" spans="1:7" x14ac:dyDescent="0.25">
      <c r="B27" s="30"/>
    </row>
    <row r="33" s="4" customFormat="1" x14ac:dyDescent="0.25"/>
    <row r="34" s="4" customFormat="1" x14ac:dyDescent="0.25"/>
    <row r="35" s="4" customFormat="1" x14ac:dyDescent="0.25"/>
    <row r="36" s="4" customFormat="1" x14ac:dyDescent="0.25"/>
    <row r="37" s="4" customFormat="1" x14ac:dyDescent="0.25"/>
    <row r="38" s="4" customFormat="1" x14ac:dyDescent="0.25"/>
    <row r="39" s="4" customFormat="1" x14ac:dyDescent="0.25"/>
    <row r="40" s="4" customFormat="1" x14ac:dyDescent="0.25"/>
    <row r="41" s="4" customFormat="1" x14ac:dyDescent="0.25"/>
    <row r="42" s="4" customFormat="1" x14ac:dyDescent="0.25"/>
    <row r="43" s="4" customFormat="1" x14ac:dyDescent="0.25"/>
    <row r="44" s="4" customFormat="1" x14ac:dyDescent="0.25"/>
    <row r="45" s="4" customFormat="1" x14ac:dyDescent="0.25"/>
    <row r="46" s="4" customFormat="1" x14ac:dyDescent="0.25"/>
    <row r="47" s="4" customFormat="1" x14ac:dyDescent="0.25"/>
    <row r="48" s="4" customFormat="1" x14ac:dyDescent="0.25"/>
    <row r="49" s="4" customFormat="1" x14ac:dyDescent="0.25"/>
    <row r="50" s="4" customFormat="1" x14ac:dyDescent="0.25"/>
    <row r="51" s="4" customFormat="1" x14ac:dyDescent="0.25"/>
    <row r="52" s="4" customFormat="1" x14ac:dyDescent="0.25"/>
    <row r="53" s="4" customFormat="1" x14ac:dyDescent="0.25"/>
    <row r="54" s="4" customFormat="1" x14ac:dyDescent="0.25"/>
    <row r="55" s="4" customFormat="1" x14ac:dyDescent="0.25"/>
    <row r="56" s="4" customFormat="1" x14ac:dyDescent="0.25"/>
    <row r="57" s="4" customFormat="1" x14ac:dyDescent="0.25"/>
    <row r="58" s="4" customFormat="1" x14ac:dyDescent="0.25"/>
    <row r="59" s="4" customFormat="1" x14ac:dyDescent="0.25"/>
    <row r="60" s="4" customFormat="1" x14ac:dyDescent="0.25"/>
    <row r="61" s="4" customFormat="1" x14ac:dyDescent="0.25"/>
    <row r="62" s="4" customFormat="1" x14ac:dyDescent="0.25"/>
    <row r="63" s="4" customFormat="1" x14ac:dyDescent="0.25"/>
    <row r="64" s="4" customFormat="1" x14ac:dyDescent="0.25"/>
    <row r="65" s="4" customFormat="1" x14ac:dyDescent="0.25"/>
    <row r="66" s="4" customFormat="1" x14ac:dyDescent="0.25"/>
    <row r="67" s="4" customFormat="1" x14ac:dyDescent="0.25"/>
    <row r="68" s="4" customFormat="1" x14ac:dyDescent="0.25"/>
    <row r="69" s="4" customFormat="1" x14ac:dyDescent="0.25"/>
    <row r="70" s="4" customFormat="1" x14ac:dyDescent="0.25"/>
  </sheetData>
  <mergeCells count="1">
    <mergeCell ref="A1:E1"/>
  </mergeCells>
  <dataValidations count="1">
    <dataValidation type="whole" allowBlank="1" showInputMessage="1" showErrorMessage="1" sqref="E6:E25" xr:uid="{FC88F5D1-6311-4167-A607-737CB4B2A8D9}">
      <formula1>0</formula1>
      <formula2>1800</formula2>
    </dataValidation>
  </dataValidations>
  <pageMargins left="0.7" right="0.7" top="0.78740157499999996" bottom="0.78740157499999996" header="0.3" footer="0.3"/>
  <pageSetup paperSize="9" orientation="landscape" horizontalDpi="4294967293" verticalDpi="12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71B4DAC-899B-4D13-8853-08E7D3258C58}">
          <x14:formula1>
            <xm:f>_xlfn.ANCHORARRAY(Hilfsliste!$A$2)</xm:f>
          </x14:formula1>
          <xm:sqref>B6:B25</xm:sqref>
        </x14:dataValidation>
      </x14:dataValidation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7" tint="0.79998168889431442"/>
  </sheetPr>
  <dimension ref="A1:N70"/>
  <sheetViews>
    <sheetView workbookViewId="0">
      <selection activeCell="B10" sqref="B10:E10"/>
    </sheetView>
  </sheetViews>
  <sheetFormatPr baseColWidth="10" defaultColWidth="9" defaultRowHeight="15" x14ac:dyDescent="0.25"/>
  <cols>
    <col min="1" max="1" width="3.28515625" style="4" customWidth="1"/>
    <col min="2" max="2" width="24.7109375" style="4" customWidth="1"/>
    <col min="3" max="4" width="15.7109375" style="4" customWidth="1"/>
    <col min="5" max="5" width="22.7109375" style="4" customWidth="1"/>
    <col min="6" max="9" width="6.7109375" style="4" customWidth="1"/>
    <col min="10" max="10" width="8.7109375" style="4" bestFit="1" customWidth="1"/>
    <col min="11" max="11" width="3.85546875" style="4" bestFit="1" customWidth="1"/>
    <col min="12" max="13" width="11.42578125" style="4" customWidth="1"/>
    <col min="14" max="14" width="32.42578125" style="4" bestFit="1" customWidth="1"/>
    <col min="15" max="15" width="37.42578125" style="4" customWidth="1"/>
    <col min="16" max="256" width="11.42578125" style="4" customWidth="1"/>
    <col min="257" max="16384" width="9" style="4"/>
  </cols>
  <sheetData>
    <row r="1" spans="1:14" ht="24" x14ac:dyDescent="0.4">
      <c r="A1" s="53" t="str">
        <f>Gaue!I1</f>
        <v>Jugendfernwettkampf 2026</v>
      </c>
      <c r="B1" s="53"/>
      <c r="C1" s="53"/>
      <c r="D1" s="53"/>
      <c r="E1" s="2" t="str">
        <f>Deckblatt!B10</f>
        <v xml:space="preserve"> - - bitte auswählen - -</v>
      </c>
      <c r="F1" s="3"/>
      <c r="G1" s="3"/>
      <c r="H1" s="3"/>
      <c r="I1" s="3"/>
      <c r="J1" s="3"/>
      <c r="K1" s="3"/>
    </row>
    <row r="3" spans="1:14" ht="21" x14ac:dyDescent="0.35">
      <c r="A3" s="3" t="s">
        <v>792</v>
      </c>
      <c r="N3" s="29" t="str">
        <f>HYPERLINK("#'Deckblatt'!A1","⬅ Zurück zum Deckblatt")</f>
        <v>⬅ Zurück zum Deckblatt</v>
      </c>
    </row>
    <row r="5" spans="1:14" x14ac:dyDescent="0.25">
      <c r="A5" s="37" t="s">
        <v>5</v>
      </c>
      <c r="B5" s="33" t="s">
        <v>6</v>
      </c>
      <c r="C5" s="37" t="s">
        <v>7</v>
      </c>
      <c r="D5" s="38" t="s">
        <v>8</v>
      </c>
      <c r="E5" s="33" t="s">
        <v>9</v>
      </c>
      <c r="F5" s="37" t="s">
        <v>10</v>
      </c>
      <c r="G5" s="37" t="s">
        <v>11</v>
      </c>
      <c r="H5" s="37" t="s">
        <v>12</v>
      </c>
      <c r="I5" s="37" t="s">
        <v>13</v>
      </c>
      <c r="J5" s="37" t="s">
        <v>14</v>
      </c>
      <c r="K5" s="37" t="s">
        <v>15</v>
      </c>
    </row>
    <row r="6" spans="1:14" x14ac:dyDescent="0.25">
      <c r="A6" s="34" t="s">
        <v>10</v>
      </c>
      <c r="B6" s="36"/>
      <c r="C6" s="36"/>
      <c r="D6" s="35" t="str">
        <f>$E$1</f>
        <v xml:space="preserve"> - - bitte auswählen - -</v>
      </c>
      <c r="E6" s="36"/>
      <c r="F6" s="39"/>
      <c r="G6" s="39"/>
      <c r="H6" s="39"/>
      <c r="I6" s="32">
        <f t="shared" ref="I6:I55" si="0">SUM(F6:H6)</f>
        <v>0</v>
      </c>
      <c r="J6" s="34" t="s">
        <v>807</v>
      </c>
      <c r="K6" s="34" t="s">
        <v>811</v>
      </c>
    </row>
    <row r="7" spans="1:14" x14ac:dyDescent="0.25">
      <c r="A7" s="34" t="s">
        <v>11</v>
      </c>
      <c r="B7" s="36"/>
      <c r="C7" s="36"/>
      <c r="D7" s="35" t="str">
        <f t="shared" ref="D7:D55" si="1">$E$1</f>
        <v xml:space="preserve"> - - bitte auswählen - -</v>
      </c>
      <c r="E7" s="36"/>
      <c r="F7" s="39"/>
      <c r="G7" s="39"/>
      <c r="H7" s="39"/>
      <c r="I7" s="32">
        <f t="shared" si="0"/>
        <v>0</v>
      </c>
      <c r="J7" s="34" t="s">
        <v>807</v>
      </c>
      <c r="K7" s="34" t="s">
        <v>811</v>
      </c>
    </row>
    <row r="8" spans="1:14" x14ac:dyDescent="0.25">
      <c r="A8" s="34" t="s">
        <v>12</v>
      </c>
      <c r="B8" s="36"/>
      <c r="C8" s="36"/>
      <c r="D8" s="35" t="str">
        <f t="shared" si="1"/>
        <v xml:space="preserve"> - - bitte auswählen - -</v>
      </c>
      <c r="E8" s="36"/>
      <c r="F8" s="39"/>
      <c r="G8" s="39"/>
      <c r="H8" s="39"/>
      <c r="I8" s="32">
        <f t="shared" si="0"/>
        <v>0</v>
      </c>
      <c r="J8" s="34" t="s">
        <v>807</v>
      </c>
      <c r="K8" s="34" t="s">
        <v>811</v>
      </c>
    </row>
    <row r="9" spans="1:14" x14ac:dyDescent="0.25">
      <c r="A9" s="34" t="s">
        <v>18</v>
      </c>
      <c r="B9" s="36"/>
      <c r="C9" s="36"/>
      <c r="D9" s="35" t="str">
        <f t="shared" si="1"/>
        <v xml:space="preserve"> - - bitte auswählen - -</v>
      </c>
      <c r="E9" s="36"/>
      <c r="F9" s="39"/>
      <c r="G9" s="39"/>
      <c r="H9" s="39"/>
      <c r="I9" s="32">
        <f t="shared" si="0"/>
        <v>0</v>
      </c>
      <c r="J9" s="34" t="s">
        <v>807</v>
      </c>
      <c r="K9" s="34" t="s">
        <v>811</v>
      </c>
    </row>
    <row r="10" spans="1:14" x14ac:dyDescent="0.25">
      <c r="A10" s="34" t="s">
        <v>19</v>
      </c>
      <c r="B10" s="36"/>
      <c r="C10" s="36"/>
      <c r="D10" s="35" t="str">
        <f t="shared" si="1"/>
        <v xml:space="preserve"> - - bitte auswählen - -</v>
      </c>
      <c r="E10" s="36"/>
      <c r="F10" s="39"/>
      <c r="G10" s="39"/>
      <c r="H10" s="39"/>
      <c r="I10" s="32">
        <f t="shared" si="0"/>
        <v>0</v>
      </c>
      <c r="J10" s="34" t="s">
        <v>807</v>
      </c>
      <c r="K10" s="34" t="s">
        <v>811</v>
      </c>
    </row>
    <row r="11" spans="1:14" x14ac:dyDescent="0.25">
      <c r="A11" s="34" t="s">
        <v>20</v>
      </c>
      <c r="B11" s="36"/>
      <c r="C11" s="36"/>
      <c r="D11" s="35" t="str">
        <f t="shared" si="1"/>
        <v xml:space="preserve"> - - bitte auswählen - -</v>
      </c>
      <c r="E11" s="36"/>
      <c r="F11" s="39"/>
      <c r="G11" s="39"/>
      <c r="H11" s="39"/>
      <c r="I11" s="32">
        <f t="shared" si="0"/>
        <v>0</v>
      </c>
      <c r="J11" s="34" t="s">
        <v>807</v>
      </c>
      <c r="K11" s="34" t="s">
        <v>811</v>
      </c>
    </row>
    <row r="12" spans="1:14" x14ac:dyDescent="0.25">
      <c r="A12" s="34" t="s">
        <v>21</v>
      </c>
      <c r="B12" s="36"/>
      <c r="C12" s="36"/>
      <c r="D12" s="35" t="str">
        <f t="shared" si="1"/>
        <v xml:space="preserve"> - - bitte auswählen - -</v>
      </c>
      <c r="E12" s="36"/>
      <c r="F12" s="39"/>
      <c r="G12" s="39"/>
      <c r="H12" s="39"/>
      <c r="I12" s="32">
        <f t="shared" si="0"/>
        <v>0</v>
      </c>
      <c r="J12" s="34" t="s">
        <v>807</v>
      </c>
      <c r="K12" s="34" t="s">
        <v>811</v>
      </c>
    </row>
    <row r="13" spans="1:14" x14ac:dyDescent="0.25">
      <c r="A13" s="34" t="s">
        <v>22</v>
      </c>
      <c r="B13" s="36"/>
      <c r="C13" s="36"/>
      <c r="D13" s="35" t="str">
        <f t="shared" si="1"/>
        <v xml:space="preserve"> - - bitte auswählen - -</v>
      </c>
      <c r="E13" s="36"/>
      <c r="F13" s="39"/>
      <c r="G13" s="39"/>
      <c r="H13" s="39"/>
      <c r="I13" s="32">
        <f t="shared" si="0"/>
        <v>0</v>
      </c>
      <c r="J13" s="34" t="s">
        <v>807</v>
      </c>
      <c r="K13" s="34" t="s">
        <v>811</v>
      </c>
    </row>
    <row r="14" spans="1:14" x14ac:dyDescent="0.25">
      <c r="A14" s="34" t="s">
        <v>23</v>
      </c>
      <c r="B14" s="36"/>
      <c r="C14" s="36"/>
      <c r="D14" s="35" t="str">
        <f t="shared" si="1"/>
        <v xml:space="preserve"> - - bitte auswählen - -</v>
      </c>
      <c r="E14" s="36"/>
      <c r="F14" s="39"/>
      <c r="G14" s="39"/>
      <c r="H14" s="39"/>
      <c r="I14" s="32">
        <f t="shared" si="0"/>
        <v>0</v>
      </c>
      <c r="J14" s="34" t="s">
        <v>807</v>
      </c>
      <c r="K14" s="34" t="s">
        <v>811</v>
      </c>
    </row>
    <row r="15" spans="1:14" x14ac:dyDescent="0.25">
      <c r="A15" s="34" t="s">
        <v>24</v>
      </c>
      <c r="B15" s="36"/>
      <c r="C15" s="36"/>
      <c r="D15" s="35" t="str">
        <f t="shared" si="1"/>
        <v xml:space="preserve"> - - bitte auswählen - -</v>
      </c>
      <c r="E15" s="36"/>
      <c r="F15" s="39"/>
      <c r="G15" s="39"/>
      <c r="H15" s="39"/>
      <c r="I15" s="32">
        <f t="shared" si="0"/>
        <v>0</v>
      </c>
      <c r="J15" s="34" t="s">
        <v>807</v>
      </c>
      <c r="K15" s="34" t="s">
        <v>811</v>
      </c>
    </row>
    <row r="16" spans="1:14" x14ac:dyDescent="0.25">
      <c r="A16" s="34" t="s">
        <v>25</v>
      </c>
      <c r="B16" s="36"/>
      <c r="C16" s="36"/>
      <c r="D16" s="35" t="str">
        <f t="shared" si="1"/>
        <v xml:space="preserve"> - - bitte auswählen - -</v>
      </c>
      <c r="E16" s="36"/>
      <c r="F16" s="39"/>
      <c r="G16" s="39"/>
      <c r="H16" s="39"/>
      <c r="I16" s="32">
        <f t="shared" si="0"/>
        <v>0</v>
      </c>
      <c r="J16" s="34" t="s">
        <v>807</v>
      </c>
      <c r="K16" s="34" t="s">
        <v>811</v>
      </c>
    </row>
    <row r="17" spans="1:11" x14ac:dyDescent="0.25">
      <c r="A17" s="34" t="s">
        <v>26</v>
      </c>
      <c r="B17" s="36"/>
      <c r="C17" s="36"/>
      <c r="D17" s="35" t="str">
        <f t="shared" si="1"/>
        <v xml:space="preserve"> - - bitte auswählen - -</v>
      </c>
      <c r="E17" s="36"/>
      <c r="F17" s="39"/>
      <c r="G17" s="39"/>
      <c r="H17" s="39"/>
      <c r="I17" s="32">
        <f t="shared" si="0"/>
        <v>0</v>
      </c>
      <c r="J17" s="34" t="s">
        <v>807</v>
      </c>
      <c r="K17" s="34" t="s">
        <v>811</v>
      </c>
    </row>
    <row r="18" spans="1:11" x14ac:dyDescent="0.25">
      <c r="A18" s="34" t="s">
        <v>27</v>
      </c>
      <c r="B18" s="36"/>
      <c r="C18" s="36"/>
      <c r="D18" s="35" t="str">
        <f t="shared" si="1"/>
        <v xml:space="preserve"> - - bitte auswählen - -</v>
      </c>
      <c r="E18" s="36"/>
      <c r="F18" s="39"/>
      <c r="G18" s="39"/>
      <c r="H18" s="39"/>
      <c r="I18" s="32">
        <f t="shared" si="0"/>
        <v>0</v>
      </c>
      <c r="J18" s="34" t="s">
        <v>807</v>
      </c>
      <c r="K18" s="34" t="s">
        <v>811</v>
      </c>
    </row>
    <row r="19" spans="1:11" x14ac:dyDescent="0.25">
      <c r="A19" s="34" t="s">
        <v>28</v>
      </c>
      <c r="B19" s="36"/>
      <c r="C19" s="36"/>
      <c r="D19" s="35" t="str">
        <f t="shared" si="1"/>
        <v xml:space="preserve"> - - bitte auswählen - -</v>
      </c>
      <c r="E19" s="36"/>
      <c r="F19" s="39"/>
      <c r="G19" s="39"/>
      <c r="H19" s="39"/>
      <c r="I19" s="32">
        <f t="shared" si="0"/>
        <v>0</v>
      </c>
      <c r="J19" s="34" t="s">
        <v>807</v>
      </c>
      <c r="K19" s="34" t="s">
        <v>811</v>
      </c>
    </row>
    <row r="20" spans="1:11" x14ac:dyDescent="0.25">
      <c r="A20" s="34" t="s">
        <v>29</v>
      </c>
      <c r="B20" s="36"/>
      <c r="C20" s="36"/>
      <c r="D20" s="35" t="str">
        <f t="shared" si="1"/>
        <v xml:space="preserve"> - - bitte auswählen - -</v>
      </c>
      <c r="E20" s="36"/>
      <c r="F20" s="39"/>
      <c r="G20" s="39"/>
      <c r="H20" s="39"/>
      <c r="I20" s="32">
        <f t="shared" si="0"/>
        <v>0</v>
      </c>
      <c r="J20" s="34" t="s">
        <v>807</v>
      </c>
      <c r="K20" s="34" t="s">
        <v>811</v>
      </c>
    </row>
    <row r="21" spans="1:11" x14ac:dyDescent="0.25">
      <c r="A21" s="34" t="s">
        <v>30</v>
      </c>
      <c r="B21" s="36"/>
      <c r="C21" s="36"/>
      <c r="D21" s="35" t="str">
        <f t="shared" si="1"/>
        <v xml:space="preserve"> - - bitte auswählen - -</v>
      </c>
      <c r="E21" s="36"/>
      <c r="F21" s="39"/>
      <c r="G21" s="39"/>
      <c r="H21" s="39"/>
      <c r="I21" s="32">
        <f t="shared" si="0"/>
        <v>0</v>
      </c>
      <c r="J21" s="34" t="s">
        <v>807</v>
      </c>
      <c r="K21" s="34" t="s">
        <v>811</v>
      </c>
    </row>
    <row r="22" spans="1:11" x14ac:dyDescent="0.25">
      <c r="A22" s="34" t="s">
        <v>31</v>
      </c>
      <c r="B22" s="36"/>
      <c r="C22" s="36"/>
      <c r="D22" s="35" t="str">
        <f t="shared" si="1"/>
        <v xml:space="preserve"> - - bitte auswählen - -</v>
      </c>
      <c r="E22" s="36"/>
      <c r="F22" s="39"/>
      <c r="G22" s="39"/>
      <c r="H22" s="39"/>
      <c r="I22" s="32">
        <f t="shared" si="0"/>
        <v>0</v>
      </c>
      <c r="J22" s="34" t="s">
        <v>807</v>
      </c>
      <c r="K22" s="34" t="s">
        <v>811</v>
      </c>
    </row>
    <row r="23" spans="1:11" x14ac:dyDescent="0.25">
      <c r="A23" s="34" t="s">
        <v>32</v>
      </c>
      <c r="B23" s="36"/>
      <c r="C23" s="36"/>
      <c r="D23" s="35" t="str">
        <f t="shared" si="1"/>
        <v xml:space="preserve"> - - bitte auswählen - -</v>
      </c>
      <c r="E23" s="36"/>
      <c r="F23" s="39"/>
      <c r="G23" s="39"/>
      <c r="H23" s="39"/>
      <c r="I23" s="32">
        <f t="shared" si="0"/>
        <v>0</v>
      </c>
      <c r="J23" s="34" t="s">
        <v>807</v>
      </c>
      <c r="K23" s="34" t="s">
        <v>811</v>
      </c>
    </row>
    <row r="24" spans="1:11" x14ac:dyDescent="0.25">
      <c r="A24" s="34" t="s">
        <v>33</v>
      </c>
      <c r="B24" s="36"/>
      <c r="C24" s="36"/>
      <c r="D24" s="35" t="str">
        <f t="shared" si="1"/>
        <v xml:space="preserve"> - - bitte auswählen - -</v>
      </c>
      <c r="E24" s="36"/>
      <c r="F24" s="39"/>
      <c r="G24" s="39"/>
      <c r="H24" s="39"/>
      <c r="I24" s="32">
        <f t="shared" si="0"/>
        <v>0</v>
      </c>
      <c r="J24" s="34" t="s">
        <v>807</v>
      </c>
      <c r="K24" s="34" t="s">
        <v>811</v>
      </c>
    </row>
    <row r="25" spans="1:11" x14ac:dyDescent="0.25">
      <c r="A25" s="34" t="s">
        <v>34</v>
      </c>
      <c r="B25" s="36"/>
      <c r="C25" s="36"/>
      <c r="D25" s="35" t="str">
        <f t="shared" si="1"/>
        <v xml:space="preserve"> - - bitte auswählen - -</v>
      </c>
      <c r="E25" s="36"/>
      <c r="F25" s="39"/>
      <c r="G25" s="39"/>
      <c r="H25" s="39"/>
      <c r="I25" s="32">
        <f t="shared" si="0"/>
        <v>0</v>
      </c>
      <c r="J25" s="34" t="s">
        <v>807</v>
      </c>
      <c r="K25" s="34" t="s">
        <v>811</v>
      </c>
    </row>
    <row r="26" spans="1:11" x14ac:dyDescent="0.25">
      <c r="A26" s="34" t="s">
        <v>35</v>
      </c>
      <c r="B26" s="36"/>
      <c r="C26" s="36"/>
      <c r="D26" s="35" t="str">
        <f t="shared" si="1"/>
        <v xml:space="preserve"> - - bitte auswählen - -</v>
      </c>
      <c r="E26" s="36"/>
      <c r="F26" s="39"/>
      <c r="G26" s="39"/>
      <c r="H26" s="39"/>
      <c r="I26" s="32">
        <f t="shared" si="0"/>
        <v>0</v>
      </c>
      <c r="J26" s="34" t="s">
        <v>807</v>
      </c>
      <c r="K26" s="34" t="s">
        <v>811</v>
      </c>
    </row>
    <row r="27" spans="1:11" x14ac:dyDescent="0.25">
      <c r="A27" s="34" t="s">
        <v>36</v>
      </c>
      <c r="B27" s="36"/>
      <c r="C27" s="36"/>
      <c r="D27" s="35" t="str">
        <f t="shared" si="1"/>
        <v xml:space="preserve"> - - bitte auswählen - -</v>
      </c>
      <c r="E27" s="36"/>
      <c r="F27" s="39"/>
      <c r="G27" s="39"/>
      <c r="H27" s="39"/>
      <c r="I27" s="32">
        <f t="shared" si="0"/>
        <v>0</v>
      </c>
      <c r="J27" s="34" t="s">
        <v>807</v>
      </c>
      <c r="K27" s="34" t="s">
        <v>811</v>
      </c>
    </row>
    <row r="28" spans="1:11" x14ac:dyDescent="0.25">
      <c r="A28" s="34" t="s">
        <v>37</v>
      </c>
      <c r="B28" s="36"/>
      <c r="C28" s="36"/>
      <c r="D28" s="35" t="str">
        <f t="shared" si="1"/>
        <v xml:space="preserve"> - - bitte auswählen - -</v>
      </c>
      <c r="E28" s="36"/>
      <c r="F28" s="39"/>
      <c r="G28" s="39"/>
      <c r="H28" s="39"/>
      <c r="I28" s="32">
        <f t="shared" si="0"/>
        <v>0</v>
      </c>
      <c r="J28" s="34" t="s">
        <v>807</v>
      </c>
      <c r="K28" s="34" t="s">
        <v>811</v>
      </c>
    </row>
    <row r="29" spans="1:11" x14ac:dyDescent="0.25">
      <c r="A29" s="34" t="s">
        <v>38</v>
      </c>
      <c r="B29" s="36"/>
      <c r="C29" s="36"/>
      <c r="D29" s="35" t="str">
        <f t="shared" si="1"/>
        <v xml:space="preserve"> - - bitte auswählen - -</v>
      </c>
      <c r="E29" s="36"/>
      <c r="F29" s="39"/>
      <c r="G29" s="39"/>
      <c r="H29" s="39"/>
      <c r="I29" s="32">
        <f t="shared" si="0"/>
        <v>0</v>
      </c>
      <c r="J29" s="34" t="s">
        <v>807</v>
      </c>
      <c r="K29" s="34" t="s">
        <v>811</v>
      </c>
    </row>
    <row r="30" spans="1:11" x14ac:dyDescent="0.25">
      <c r="A30" s="34" t="s">
        <v>39</v>
      </c>
      <c r="B30" s="36"/>
      <c r="C30" s="36"/>
      <c r="D30" s="35" t="str">
        <f t="shared" si="1"/>
        <v xml:space="preserve"> - - bitte auswählen - -</v>
      </c>
      <c r="E30" s="36"/>
      <c r="F30" s="39"/>
      <c r="G30" s="39"/>
      <c r="H30" s="39"/>
      <c r="I30" s="32">
        <f t="shared" si="0"/>
        <v>0</v>
      </c>
      <c r="J30" s="34" t="s">
        <v>807</v>
      </c>
      <c r="K30" s="34" t="s">
        <v>811</v>
      </c>
    </row>
    <row r="31" spans="1:11" x14ac:dyDescent="0.25">
      <c r="A31" s="34" t="s">
        <v>40</v>
      </c>
      <c r="B31" s="36"/>
      <c r="C31" s="36"/>
      <c r="D31" s="35" t="str">
        <f t="shared" si="1"/>
        <v xml:space="preserve"> - - bitte auswählen - -</v>
      </c>
      <c r="E31" s="36"/>
      <c r="F31" s="39"/>
      <c r="G31" s="39"/>
      <c r="H31" s="39"/>
      <c r="I31" s="32">
        <f t="shared" si="0"/>
        <v>0</v>
      </c>
      <c r="J31" s="34" t="s">
        <v>807</v>
      </c>
      <c r="K31" s="34" t="s">
        <v>811</v>
      </c>
    </row>
    <row r="32" spans="1:11" x14ac:dyDescent="0.25">
      <c r="A32" s="34" t="s">
        <v>41</v>
      </c>
      <c r="B32" s="36"/>
      <c r="C32" s="36"/>
      <c r="D32" s="35" t="str">
        <f t="shared" si="1"/>
        <v xml:space="preserve"> - - bitte auswählen - -</v>
      </c>
      <c r="E32" s="36"/>
      <c r="F32" s="39"/>
      <c r="G32" s="39"/>
      <c r="H32" s="39"/>
      <c r="I32" s="32">
        <f t="shared" si="0"/>
        <v>0</v>
      </c>
      <c r="J32" s="34" t="s">
        <v>807</v>
      </c>
      <c r="K32" s="34" t="s">
        <v>811</v>
      </c>
    </row>
    <row r="33" spans="1:11" x14ac:dyDescent="0.25">
      <c r="A33" s="34" t="s">
        <v>42</v>
      </c>
      <c r="B33" s="36"/>
      <c r="C33" s="36"/>
      <c r="D33" s="35" t="str">
        <f t="shared" si="1"/>
        <v xml:space="preserve"> - - bitte auswählen - -</v>
      </c>
      <c r="E33" s="36"/>
      <c r="F33" s="39"/>
      <c r="G33" s="39"/>
      <c r="H33" s="39"/>
      <c r="I33" s="32">
        <f t="shared" si="0"/>
        <v>0</v>
      </c>
      <c r="J33" s="34" t="s">
        <v>807</v>
      </c>
      <c r="K33" s="34" t="s">
        <v>811</v>
      </c>
    </row>
    <row r="34" spans="1:11" x14ac:dyDescent="0.25">
      <c r="A34" s="34" t="s">
        <v>43</v>
      </c>
      <c r="B34" s="36"/>
      <c r="C34" s="36"/>
      <c r="D34" s="35" t="str">
        <f t="shared" si="1"/>
        <v xml:space="preserve"> - - bitte auswählen - -</v>
      </c>
      <c r="E34" s="36"/>
      <c r="F34" s="39"/>
      <c r="G34" s="39"/>
      <c r="H34" s="39"/>
      <c r="I34" s="32">
        <f t="shared" si="0"/>
        <v>0</v>
      </c>
      <c r="J34" s="34" t="s">
        <v>807</v>
      </c>
      <c r="K34" s="34" t="s">
        <v>811</v>
      </c>
    </row>
    <row r="35" spans="1:11" x14ac:dyDescent="0.25">
      <c r="A35" s="34" t="s">
        <v>44</v>
      </c>
      <c r="B35" s="36"/>
      <c r="C35" s="36"/>
      <c r="D35" s="35" t="str">
        <f t="shared" si="1"/>
        <v xml:space="preserve"> - - bitte auswählen - -</v>
      </c>
      <c r="E35" s="36"/>
      <c r="F35" s="39"/>
      <c r="G35" s="39"/>
      <c r="H35" s="39"/>
      <c r="I35" s="32">
        <f t="shared" si="0"/>
        <v>0</v>
      </c>
      <c r="J35" s="34" t="s">
        <v>807</v>
      </c>
      <c r="K35" s="34" t="s">
        <v>811</v>
      </c>
    </row>
    <row r="36" spans="1:11" x14ac:dyDescent="0.25">
      <c r="A36" s="34" t="s">
        <v>45</v>
      </c>
      <c r="B36" s="36"/>
      <c r="C36" s="36"/>
      <c r="D36" s="35" t="str">
        <f t="shared" si="1"/>
        <v xml:space="preserve"> - - bitte auswählen - -</v>
      </c>
      <c r="E36" s="36"/>
      <c r="F36" s="39"/>
      <c r="G36" s="39"/>
      <c r="H36" s="39"/>
      <c r="I36" s="32">
        <f t="shared" si="0"/>
        <v>0</v>
      </c>
      <c r="J36" s="34" t="s">
        <v>807</v>
      </c>
      <c r="K36" s="34" t="s">
        <v>811</v>
      </c>
    </row>
    <row r="37" spans="1:11" x14ac:dyDescent="0.25">
      <c r="A37" s="34" t="s">
        <v>46</v>
      </c>
      <c r="B37" s="36"/>
      <c r="C37" s="36"/>
      <c r="D37" s="35" t="str">
        <f t="shared" si="1"/>
        <v xml:space="preserve"> - - bitte auswählen - -</v>
      </c>
      <c r="E37" s="36"/>
      <c r="F37" s="39"/>
      <c r="G37" s="39"/>
      <c r="H37" s="39"/>
      <c r="I37" s="32">
        <f t="shared" si="0"/>
        <v>0</v>
      </c>
      <c r="J37" s="34" t="s">
        <v>807</v>
      </c>
      <c r="K37" s="34" t="s">
        <v>811</v>
      </c>
    </row>
    <row r="38" spans="1:11" x14ac:dyDescent="0.25">
      <c r="A38" s="34" t="s">
        <v>47</v>
      </c>
      <c r="B38" s="36"/>
      <c r="C38" s="36"/>
      <c r="D38" s="35" t="str">
        <f t="shared" si="1"/>
        <v xml:space="preserve"> - - bitte auswählen - -</v>
      </c>
      <c r="E38" s="36"/>
      <c r="F38" s="39"/>
      <c r="G38" s="39"/>
      <c r="H38" s="39"/>
      <c r="I38" s="32">
        <f t="shared" si="0"/>
        <v>0</v>
      </c>
      <c r="J38" s="34" t="s">
        <v>807</v>
      </c>
      <c r="K38" s="34" t="s">
        <v>811</v>
      </c>
    </row>
    <row r="39" spans="1:11" x14ac:dyDescent="0.25">
      <c r="A39" s="34" t="s">
        <v>48</v>
      </c>
      <c r="B39" s="36"/>
      <c r="C39" s="36"/>
      <c r="D39" s="35" t="str">
        <f t="shared" si="1"/>
        <v xml:space="preserve"> - - bitte auswählen - -</v>
      </c>
      <c r="E39" s="36"/>
      <c r="F39" s="39"/>
      <c r="G39" s="39"/>
      <c r="H39" s="39"/>
      <c r="I39" s="32">
        <f t="shared" si="0"/>
        <v>0</v>
      </c>
      <c r="J39" s="34" t="s">
        <v>807</v>
      </c>
      <c r="K39" s="34" t="s">
        <v>811</v>
      </c>
    </row>
    <row r="40" spans="1:11" x14ac:dyDescent="0.25">
      <c r="A40" s="34" t="s">
        <v>49</v>
      </c>
      <c r="B40" s="36"/>
      <c r="C40" s="36"/>
      <c r="D40" s="35" t="str">
        <f t="shared" si="1"/>
        <v xml:space="preserve"> - - bitte auswählen - -</v>
      </c>
      <c r="E40" s="36"/>
      <c r="F40" s="39"/>
      <c r="G40" s="39"/>
      <c r="H40" s="39"/>
      <c r="I40" s="32">
        <f t="shared" si="0"/>
        <v>0</v>
      </c>
      <c r="J40" s="34" t="s">
        <v>807</v>
      </c>
      <c r="K40" s="34" t="s">
        <v>811</v>
      </c>
    </row>
    <row r="41" spans="1:11" x14ac:dyDescent="0.25">
      <c r="A41" s="34" t="s">
        <v>50</v>
      </c>
      <c r="B41" s="36"/>
      <c r="C41" s="36"/>
      <c r="D41" s="35" t="str">
        <f t="shared" si="1"/>
        <v xml:space="preserve"> - - bitte auswählen - -</v>
      </c>
      <c r="E41" s="36"/>
      <c r="F41" s="39"/>
      <c r="G41" s="39"/>
      <c r="H41" s="39"/>
      <c r="I41" s="32">
        <f t="shared" si="0"/>
        <v>0</v>
      </c>
      <c r="J41" s="34" t="s">
        <v>807</v>
      </c>
      <c r="K41" s="34" t="s">
        <v>811</v>
      </c>
    </row>
    <row r="42" spans="1:11" x14ac:dyDescent="0.25">
      <c r="A42" s="34" t="s">
        <v>51</v>
      </c>
      <c r="B42" s="36"/>
      <c r="C42" s="36"/>
      <c r="D42" s="35" t="str">
        <f t="shared" si="1"/>
        <v xml:space="preserve"> - - bitte auswählen - -</v>
      </c>
      <c r="E42" s="36"/>
      <c r="F42" s="39"/>
      <c r="G42" s="39"/>
      <c r="H42" s="39"/>
      <c r="I42" s="32">
        <f t="shared" si="0"/>
        <v>0</v>
      </c>
      <c r="J42" s="34" t="s">
        <v>807</v>
      </c>
      <c r="K42" s="34" t="s">
        <v>811</v>
      </c>
    </row>
    <row r="43" spans="1:11" x14ac:dyDescent="0.25">
      <c r="A43" s="34" t="s">
        <v>52</v>
      </c>
      <c r="B43" s="36"/>
      <c r="C43" s="36"/>
      <c r="D43" s="35" t="str">
        <f t="shared" si="1"/>
        <v xml:space="preserve"> - - bitte auswählen - -</v>
      </c>
      <c r="E43" s="36"/>
      <c r="F43" s="39"/>
      <c r="G43" s="39"/>
      <c r="H43" s="39"/>
      <c r="I43" s="32">
        <f t="shared" si="0"/>
        <v>0</v>
      </c>
      <c r="J43" s="34" t="s">
        <v>807</v>
      </c>
      <c r="K43" s="34" t="s">
        <v>811</v>
      </c>
    </row>
    <row r="44" spans="1:11" x14ac:dyDescent="0.25">
      <c r="A44" s="34" t="s">
        <v>53</v>
      </c>
      <c r="B44" s="36"/>
      <c r="C44" s="36"/>
      <c r="D44" s="35" t="str">
        <f t="shared" si="1"/>
        <v xml:space="preserve"> - - bitte auswählen - -</v>
      </c>
      <c r="E44" s="36"/>
      <c r="F44" s="39"/>
      <c r="G44" s="39"/>
      <c r="H44" s="39"/>
      <c r="I44" s="32">
        <f t="shared" si="0"/>
        <v>0</v>
      </c>
      <c r="J44" s="34" t="s">
        <v>807</v>
      </c>
      <c r="K44" s="34" t="s">
        <v>811</v>
      </c>
    </row>
    <row r="45" spans="1:11" x14ac:dyDescent="0.25">
      <c r="A45" s="34" t="s">
        <v>54</v>
      </c>
      <c r="B45" s="36"/>
      <c r="C45" s="36"/>
      <c r="D45" s="35" t="str">
        <f t="shared" si="1"/>
        <v xml:space="preserve"> - - bitte auswählen - -</v>
      </c>
      <c r="E45" s="36"/>
      <c r="F45" s="39"/>
      <c r="G45" s="39"/>
      <c r="H45" s="39"/>
      <c r="I45" s="32">
        <f t="shared" si="0"/>
        <v>0</v>
      </c>
      <c r="J45" s="34" t="s">
        <v>807</v>
      </c>
      <c r="K45" s="34" t="s">
        <v>811</v>
      </c>
    </row>
    <row r="46" spans="1:11" x14ac:dyDescent="0.25">
      <c r="A46" s="34" t="s">
        <v>55</v>
      </c>
      <c r="B46" s="36"/>
      <c r="C46" s="36"/>
      <c r="D46" s="35" t="str">
        <f t="shared" si="1"/>
        <v xml:space="preserve"> - - bitte auswählen - -</v>
      </c>
      <c r="E46" s="36"/>
      <c r="F46" s="39"/>
      <c r="G46" s="39"/>
      <c r="H46" s="39"/>
      <c r="I46" s="32">
        <f t="shared" si="0"/>
        <v>0</v>
      </c>
      <c r="J46" s="34" t="s">
        <v>807</v>
      </c>
      <c r="K46" s="34" t="s">
        <v>811</v>
      </c>
    </row>
    <row r="47" spans="1:11" x14ac:dyDescent="0.25">
      <c r="A47" s="34" t="s">
        <v>56</v>
      </c>
      <c r="B47" s="36"/>
      <c r="C47" s="36"/>
      <c r="D47" s="35" t="str">
        <f t="shared" si="1"/>
        <v xml:space="preserve"> - - bitte auswählen - -</v>
      </c>
      <c r="E47" s="36"/>
      <c r="F47" s="39"/>
      <c r="G47" s="39"/>
      <c r="H47" s="39"/>
      <c r="I47" s="32">
        <f t="shared" si="0"/>
        <v>0</v>
      </c>
      <c r="J47" s="34" t="s">
        <v>807</v>
      </c>
      <c r="K47" s="34" t="s">
        <v>811</v>
      </c>
    </row>
    <row r="48" spans="1:11" x14ac:dyDescent="0.25">
      <c r="A48" s="34" t="s">
        <v>57</v>
      </c>
      <c r="B48" s="36"/>
      <c r="C48" s="36"/>
      <c r="D48" s="35" t="str">
        <f t="shared" si="1"/>
        <v xml:space="preserve"> - - bitte auswählen - -</v>
      </c>
      <c r="E48" s="36"/>
      <c r="F48" s="39"/>
      <c r="G48" s="39"/>
      <c r="H48" s="39"/>
      <c r="I48" s="32">
        <f t="shared" si="0"/>
        <v>0</v>
      </c>
      <c r="J48" s="34" t="s">
        <v>807</v>
      </c>
      <c r="K48" s="34" t="s">
        <v>811</v>
      </c>
    </row>
    <row r="49" spans="1:11" x14ac:dyDescent="0.25">
      <c r="A49" s="34" t="s">
        <v>58</v>
      </c>
      <c r="B49" s="36"/>
      <c r="C49" s="36"/>
      <c r="D49" s="35" t="str">
        <f t="shared" si="1"/>
        <v xml:space="preserve"> - - bitte auswählen - -</v>
      </c>
      <c r="E49" s="36"/>
      <c r="F49" s="39"/>
      <c r="G49" s="39"/>
      <c r="H49" s="39"/>
      <c r="I49" s="32">
        <f t="shared" si="0"/>
        <v>0</v>
      </c>
      <c r="J49" s="34" t="s">
        <v>807</v>
      </c>
      <c r="K49" s="34" t="s">
        <v>811</v>
      </c>
    </row>
    <row r="50" spans="1:11" x14ac:dyDescent="0.25">
      <c r="A50" s="34" t="s">
        <v>59</v>
      </c>
      <c r="B50" s="36"/>
      <c r="C50" s="36"/>
      <c r="D50" s="35" t="str">
        <f t="shared" si="1"/>
        <v xml:space="preserve"> - - bitte auswählen - -</v>
      </c>
      <c r="E50" s="36"/>
      <c r="F50" s="39"/>
      <c r="G50" s="39"/>
      <c r="H50" s="39"/>
      <c r="I50" s="32">
        <f t="shared" si="0"/>
        <v>0</v>
      </c>
      <c r="J50" s="34" t="s">
        <v>807</v>
      </c>
      <c r="K50" s="34" t="s">
        <v>811</v>
      </c>
    </row>
    <row r="51" spans="1:11" x14ac:dyDescent="0.25">
      <c r="A51" s="34" t="s">
        <v>60</v>
      </c>
      <c r="B51" s="36"/>
      <c r="C51" s="36"/>
      <c r="D51" s="35" t="str">
        <f t="shared" si="1"/>
        <v xml:space="preserve"> - - bitte auswählen - -</v>
      </c>
      <c r="E51" s="36"/>
      <c r="F51" s="39"/>
      <c r="G51" s="39"/>
      <c r="H51" s="39"/>
      <c r="I51" s="32">
        <f t="shared" si="0"/>
        <v>0</v>
      </c>
      <c r="J51" s="34" t="s">
        <v>807</v>
      </c>
      <c r="K51" s="34" t="s">
        <v>811</v>
      </c>
    </row>
    <row r="52" spans="1:11" x14ac:dyDescent="0.25">
      <c r="A52" s="34" t="s">
        <v>61</v>
      </c>
      <c r="B52" s="36"/>
      <c r="C52" s="36"/>
      <c r="D52" s="35" t="str">
        <f t="shared" si="1"/>
        <v xml:space="preserve"> - - bitte auswählen - -</v>
      </c>
      <c r="E52" s="36"/>
      <c r="F52" s="39"/>
      <c r="G52" s="39"/>
      <c r="H52" s="39"/>
      <c r="I52" s="32">
        <f t="shared" si="0"/>
        <v>0</v>
      </c>
      <c r="J52" s="34" t="s">
        <v>807</v>
      </c>
      <c r="K52" s="34" t="s">
        <v>811</v>
      </c>
    </row>
    <row r="53" spans="1:11" x14ac:dyDescent="0.25">
      <c r="A53" s="34" t="s">
        <v>62</v>
      </c>
      <c r="B53" s="36"/>
      <c r="C53" s="36"/>
      <c r="D53" s="35" t="str">
        <f t="shared" si="1"/>
        <v xml:space="preserve"> - - bitte auswählen - -</v>
      </c>
      <c r="E53" s="36"/>
      <c r="F53" s="39"/>
      <c r="G53" s="39"/>
      <c r="H53" s="39"/>
      <c r="I53" s="32">
        <f t="shared" si="0"/>
        <v>0</v>
      </c>
      <c r="J53" s="34" t="s">
        <v>807</v>
      </c>
      <c r="K53" s="34" t="s">
        <v>811</v>
      </c>
    </row>
    <row r="54" spans="1:11" x14ac:dyDescent="0.25">
      <c r="A54" s="34" t="s">
        <v>63</v>
      </c>
      <c r="B54" s="36"/>
      <c r="C54" s="36"/>
      <c r="D54" s="35" t="str">
        <f t="shared" si="1"/>
        <v xml:space="preserve"> - - bitte auswählen - -</v>
      </c>
      <c r="E54" s="36"/>
      <c r="F54" s="39"/>
      <c r="G54" s="39"/>
      <c r="H54" s="39"/>
      <c r="I54" s="32">
        <f t="shared" si="0"/>
        <v>0</v>
      </c>
      <c r="J54" s="34" t="s">
        <v>807</v>
      </c>
      <c r="K54" s="34" t="s">
        <v>811</v>
      </c>
    </row>
    <row r="55" spans="1:11" x14ac:dyDescent="0.25">
      <c r="A55" s="34" t="s">
        <v>64</v>
      </c>
      <c r="B55" s="36"/>
      <c r="C55" s="36"/>
      <c r="D55" s="35" t="str">
        <f t="shared" si="1"/>
        <v xml:space="preserve"> - - bitte auswählen - -</v>
      </c>
      <c r="E55" s="36"/>
      <c r="F55" s="39"/>
      <c r="G55" s="39"/>
      <c r="H55" s="39"/>
      <c r="I55" s="32">
        <f t="shared" si="0"/>
        <v>0</v>
      </c>
      <c r="J55" s="34" t="s">
        <v>807</v>
      </c>
      <c r="K55" s="34" t="s">
        <v>811</v>
      </c>
    </row>
    <row r="57" spans="1:11" x14ac:dyDescent="0.25">
      <c r="B57" s="30"/>
    </row>
    <row r="65" s="4" customFormat="1" x14ac:dyDescent="0.25"/>
    <row r="66" s="4" customFormat="1" x14ac:dyDescent="0.25"/>
    <row r="67" s="4" customFormat="1" x14ac:dyDescent="0.25"/>
    <row r="68" s="4" customFormat="1" x14ac:dyDescent="0.25"/>
    <row r="69" s="4" customFormat="1" x14ac:dyDescent="0.25"/>
    <row r="70" s="4" customFormat="1" x14ac:dyDescent="0.25"/>
  </sheetData>
  <mergeCells count="1">
    <mergeCell ref="A1:D1"/>
  </mergeCells>
  <dataValidations count="1">
    <dataValidation type="whole" allowBlank="1" showInputMessage="1" showErrorMessage="1" sqref="F6:H55" xr:uid="{11057984-A9C4-4279-B7D5-9EA7A3491C7B}">
      <formula1>0</formula1>
      <formula2>200</formula2>
    </dataValidation>
  </dataValidations>
  <pageMargins left="0.7" right="0.7" top="0.78740157499999996" bottom="0.78740157499999996" header="0.3" footer="0.3"/>
  <pageSetup paperSize="9" orientation="landscape" horizontalDpi="4294967293" verticalDpi="12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45EF1DF-65DF-4369-AD01-0A027EB88B99}">
          <x14:formula1>
            <xm:f>_xlfn.ANCHORARRAY(Hilfsliste!$A$2)</xm:f>
          </x14:formula1>
          <xm:sqref>E6:E55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7" tint="0.79998168889431442"/>
  </sheetPr>
  <dimension ref="A1:O70"/>
  <sheetViews>
    <sheetView workbookViewId="0">
      <selection activeCell="B10" sqref="B10:E10"/>
    </sheetView>
  </sheetViews>
  <sheetFormatPr baseColWidth="10" defaultColWidth="9" defaultRowHeight="15" x14ac:dyDescent="0.25"/>
  <cols>
    <col min="1" max="1" width="3.28515625" style="4" customWidth="1"/>
    <col min="2" max="2" width="40.7109375" style="4" customWidth="1"/>
    <col min="3" max="3" width="16.140625" style="4" customWidth="1"/>
    <col min="4" max="4" width="24.7109375" style="4" customWidth="1"/>
    <col min="5" max="5" width="15.7109375" style="4" customWidth="1"/>
    <col min="6" max="6" width="22.7109375" style="4" customWidth="1"/>
    <col min="7" max="9" width="6.7109375" style="4" customWidth="1"/>
    <col min="10" max="10" width="5.85546875" style="4" customWidth="1"/>
    <col min="11" max="11" width="3.28515625" style="4" customWidth="1"/>
    <col min="12" max="12" width="14.42578125" style="4" customWidth="1"/>
    <col min="13" max="14" width="11.42578125" style="4" customWidth="1"/>
    <col min="15" max="15" width="37.42578125" style="4" customWidth="1"/>
    <col min="16" max="257" width="11.42578125" style="4" customWidth="1"/>
    <col min="258" max="16384" width="9" style="4"/>
  </cols>
  <sheetData>
    <row r="1" spans="1:15" ht="24" x14ac:dyDescent="0.4">
      <c r="A1" s="53" t="str">
        <f>Gaue!I1</f>
        <v>Jugendfernwettkampf 2026</v>
      </c>
      <c r="B1" s="53"/>
      <c r="C1" s="53"/>
      <c r="D1" s="53"/>
      <c r="E1" s="53"/>
      <c r="F1" s="3" t="str">
        <f>Deckblatt!B10</f>
        <v xml:space="preserve"> - - bitte auswählen - -</v>
      </c>
      <c r="G1" s="3"/>
      <c r="H1" s="3"/>
      <c r="I1" s="3"/>
      <c r="J1" s="3"/>
      <c r="K1" s="3"/>
      <c r="L1" s="3"/>
    </row>
    <row r="3" spans="1:15" ht="21" x14ac:dyDescent="0.35">
      <c r="A3" s="3" t="s">
        <v>793</v>
      </c>
      <c r="O3" s="29" t="str">
        <f>HYPERLINK("#'Deckblatt'!A1","⬅ Zurück zum Deckblatt")</f>
        <v>⬅ Zurück zum Deckblatt</v>
      </c>
    </row>
    <row r="5" spans="1:15" x14ac:dyDescent="0.25">
      <c r="A5" s="31" t="s">
        <v>5</v>
      </c>
      <c r="B5" s="31" t="s">
        <v>9</v>
      </c>
      <c r="C5" s="31" t="s">
        <v>812</v>
      </c>
      <c r="D5" s="31" t="s">
        <v>8</v>
      </c>
      <c r="E5" s="32" t="s">
        <v>13</v>
      </c>
      <c r="F5" s="33" t="s">
        <v>14</v>
      </c>
      <c r="G5" s="33" t="s">
        <v>15</v>
      </c>
    </row>
    <row r="6" spans="1:15" x14ac:dyDescent="0.25">
      <c r="A6" s="34" t="s">
        <v>10</v>
      </c>
      <c r="B6" s="34"/>
      <c r="C6" s="35"/>
      <c r="D6" s="34" t="str">
        <f>$F$1</f>
        <v xml:space="preserve"> - - bitte auswählen - -</v>
      </c>
      <c r="E6" s="32"/>
      <c r="F6" s="36" t="s">
        <v>807</v>
      </c>
      <c r="G6" s="36" t="s">
        <v>811</v>
      </c>
    </row>
    <row r="7" spans="1:15" x14ac:dyDescent="0.25">
      <c r="A7" s="34" t="s">
        <v>11</v>
      </c>
      <c r="B7" s="36"/>
      <c r="C7" s="35"/>
      <c r="D7" s="34" t="str">
        <f t="shared" ref="D7:D25" si="0">$F$1</f>
        <v xml:space="preserve"> - - bitte auswählen - -</v>
      </c>
      <c r="E7" s="32"/>
      <c r="F7" s="36" t="s">
        <v>807</v>
      </c>
      <c r="G7" s="36" t="s">
        <v>811</v>
      </c>
    </row>
    <row r="8" spans="1:15" x14ac:dyDescent="0.25">
      <c r="A8" s="34" t="s">
        <v>12</v>
      </c>
      <c r="B8" s="36"/>
      <c r="C8" s="35"/>
      <c r="D8" s="34" t="str">
        <f t="shared" si="0"/>
        <v xml:space="preserve"> - - bitte auswählen - -</v>
      </c>
      <c r="E8" s="32"/>
      <c r="F8" s="36" t="s">
        <v>807</v>
      </c>
      <c r="G8" s="36" t="s">
        <v>811</v>
      </c>
    </row>
    <row r="9" spans="1:15" x14ac:dyDescent="0.25">
      <c r="A9" s="34" t="s">
        <v>18</v>
      </c>
      <c r="B9" s="34"/>
      <c r="C9" s="35"/>
      <c r="D9" s="34" t="str">
        <f t="shared" si="0"/>
        <v xml:space="preserve"> - - bitte auswählen - -</v>
      </c>
      <c r="E9" s="32"/>
      <c r="F9" s="36" t="s">
        <v>807</v>
      </c>
      <c r="G9" s="36" t="s">
        <v>811</v>
      </c>
    </row>
    <row r="10" spans="1:15" x14ac:dyDescent="0.25">
      <c r="A10" s="34" t="s">
        <v>19</v>
      </c>
      <c r="B10" s="34"/>
      <c r="C10" s="35"/>
      <c r="D10" s="34" t="str">
        <f t="shared" si="0"/>
        <v xml:space="preserve"> - - bitte auswählen - -</v>
      </c>
      <c r="E10" s="32"/>
      <c r="F10" s="36" t="s">
        <v>807</v>
      </c>
      <c r="G10" s="36" t="s">
        <v>811</v>
      </c>
    </row>
    <row r="11" spans="1:15" x14ac:dyDescent="0.25">
      <c r="A11" s="34" t="s">
        <v>20</v>
      </c>
      <c r="B11" s="36"/>
      <c r="C11" s="35"/>
      <c r="D11" s="34" t="str">
        <f t="shared" si="0"/>
        <v xml:space="preserve"> - - bitte auswählen - -</v>
      </c>
      <c r="E11" s="32"/>
      <c r="F11" s="36" t="s">
        <v>807</v>
      </c>
      <c r="G11" s="36" t="s">
        <v>811</v>
      </c>
    </row>
    <row r="12" spans="1:15" x14ac:dyDescent="0.25">
      <c r="A12" s="34" t="s">
        <v>21</v>
      </c>
      <c r="B12" s="36"/>
      <c r="C12" s="35"/>
      <c r="D12" s="34" t="str">
        <f t="shared" si="0"/>
        <v xml:space="preserve"> - - bitte auswählen - -</v>
      </c>
      <c r="E12" s="32"/>
      <c r="F12" s="36" t="s">
        <v>807</v>
      </c>
      <c r="G12" s="36" t="s">
        <v>811</v>
      </c>
    </row>
    <row r="13" spans="1:15" x14ac:dyDescent="0.25">
      <c r="A13" s="34" t="s">
        <v>22</v>
      </c>
      <c r="B13" s="36"/>
      <c r="C13" s="35"/>
      <c r="D13" s="34" t="str">
        <f t="shared" si="0"/>
        <v xml:space="preserve"> - - bitte auswählen - -</v>
      </c>
      <c r="E13" s="32"/>
      <c r="F13" s="36" t="s">
        <v>807</v>
      </c>
      <c r="G13" s="36" t="s">
        <v>811</v>
      </c>
    </row>
    <row r="14" spans="1:15" x14ac:dyDescent="0.25">
      <c r="A14" s="34" t="s">
        <v>23</v>
      </c>
      <c r="B14" s="34"/>
      <c r="C14" s="35"/>
      <c r="D14" s="34" t="str">
        <f t="shared" si="0"/>
        <v xml:space="preserve"> - - bitte auswählen - -</v>
      </c>
      <c r="E14" s="32"/>
      <c r="F14" s="36" t="s">
        <v>807</v>
      </c>
      <c r="G14" s="36" t="s">
        <v>811</v>
      </c>
    </row>
    <row r="15" spans="1:15" x14ac:dyDescent="0.25">
      <c r="A15" s="34" t="s">
        <v>24</v>
      </c>
      <c r="B15" s="36"/>
      <c r="C15" s="35"/>
      <c r="D15" s="34" t="str">
        <f t="shared" si="0"/>
        <v xml:space="preserve"> - - bitte auswählen - -</v>
      </c>
      <c r="E15" s="32"/>
      <c r="F15" s="36" t="s">
        <v>807</v>
      </c>
      <c r="G15" s="36" t="s">
        <v>811</v>
      </c>
    </row>
    <row r="16" spans="1:15" x14ac:dyDescent="0.25">
      <c r="A16" s="34" t="s">
        <v>25</v>
      </c>
      <c r="B16" s="34"/>
      <c r="C16" s="35"/>
      <c r="D16" s="34" t="str">
        <f t="shared" si="0"/>
        <v xml:space="preserve"> - - bitte auswählen - -</v>
      </c>
      <c r="E16" s="32"/>
      <c r="F16" s="36" t="s">
        <v>807</v>
      </c>
      <c r="G16" s="36" t="s">
        <v>811</v>
      </c>
    </row>
    <row r="17" spans="1:7" x14ac:dyDescent="0.25">
      <c r="A17" s="34" t="s">
        <v>26</v>
      </c>
      <c r="B17" s="36"/>
      <c r="C17" s="35"/>
      <c r="D17" s="34" t="str">
        <f t="shared" si="0"/>
        <v xml:space="preserve"> - - bitte auswählen - -</v>
      </c>
      <c r="E17" s="32"/>
      <c r="F17" s="36" t="s">
        <v>807</v>
      </c>
      <c r="G17" s="36" t="s">
        <v>811</v>
      </c>
    </row>
    <row r="18" spans="1:7" x14ac:dyDescent="0.25">
      <c r="A18" s="34" t="s">
        <v>27</v>
      </c>
      <c r="B18" s="34"/>
      <c r="C18" s="35"/>
      <c r="D18" s="34" t="str">
        <f t="shared" si="0"/>
        <v xml:space="preserve"> - - bitte auswählen - -</v>
      </c>
      <c r="E18" s="32"/>
      <c r="F18" s="36" t="s">
        <v>807</v>
      </c>
      <c r="G18" s="36" t="s">
        <v>811</v>
      </c>
    </row>
    <row r="19" spans="1:7" x14ac:dyDescent="0.25">
      <c r="A19" s="34" t="s">
        <v>28</v>
      </c>
      <c r="B19" s="36"/>
      <c r="C19" s="35"/>
      <c r="D19" s="34" t="str">
        <f t="shared" si="0"/>
        <v xml:space="preserve"> - - bitte auswählen - -</v>
      </c>
      <c r="E19" s="32"/>
      <c r="F19" s="36" t="s">
        <v>807</v>
      </c>
      <c r="G19" s="36" t="s">
        <v>811</v>
      </c>
    </row>
    <row r="20" spans="1:7" x14ac:dyDescent="0.25">
      <c r="A20" s="34" t="s">
        <v>29</v>
      </c>
      <c r="B20" s="34"/>
      <c r="C20" s="35"/>
      <c r="D20" s="34" t="str">
        <f t="shared" si="0"/>
        <v xml:space="preserve"> - - bitte auswählen - -</v>
      </c>
      <c r="E20" s="32"/>
      <c r="F20" s="36" t="s">
        <v>807</v>
      </c>
      <c r="G20" s="36" t="s">
        <v>811</v>
      </c>
    </row>
    <row r="21" spans="1:7" x14ac:dyDescent="0.25">
      <c r="A21" s="34" t="s">
        <v>30</v>
      </c>
      <c r="B21" s="36"/>
      <c r="C21" s="35"/>
      <c r="D21" s="34" t="str">
        <f t="shared" si="0"/>
        <v xml:space="preserve"> - - bitte auswählen - -</v>
      </c>
      <c r="E21" s="32"/>
      <c r="F21" s="36" t="s">
        <v>807</v>
      </c>
      <c r="G21" s="36" t="s">
        <v>811</v>
      </c>
    </row>
    <row r="22" spans="1:7" x14ac:dyDescent="0.25">
      <c r="A22" s="34" t="s">
        <v>31</v>
      </c>
      <c r="B22" s="34"/>
      <c r="C22" s="35"/>
      <c r="D22" s="34" t="str">
        <f t="shared" si="0"/>
        <v xml:space="preserve"> - - bitte auswählen - -</v>
      </c>
      <c r="E22" s="32"/>
      <c r="F22" s="36" t="s">
        <v>807</v>
      </c>
      <c r="G22" s="36" t="s">
        <v>811</v>
      </c>
    </row>
    <row r="23" spans="1:7" x14ac:dyDescent="0.25">
      <c r="A23" s="34" t="s">
        <v>32</v>
      </c>
      <c r="B23" s="36"/>
      <c r="C23" s="35"/>
      <c r="D23" s="34" t="str">
        <f t="shared" si="0"/>
        <v xml:space="preserve"> - - bitte auswählen - -</v>
      </c>
      <c r="E23" s="32"/>
      <c r="F23" s="36" t="s">
        <v>807</v>
      </c>
      <c r="G23" s="36" t="s">
        <v>811</v>
      </c>
    </row>
    <row r="24" spans="1:7" x14ac:dyDescent="0.25">
      <c r="A24" s="34" t="s">
        <v>33</v>
      </c>
      <c r="B24" s="34"/>
      <c r="C24" s="35"/>
      <c r="D24" s="34" t="str">
        <f t="shared" si="0"/>
        <v xml:space="preserve"> - - bitte auswählen - -</v>
      </c>
      <c r="E24" s="32"/>
      <c r="F24" s="36" t="s">
        <v>807</v>
      </c>
      <c r="G24" s="36" t="s">
        <v>811</v>
      </c>
    </row>
    <row r="25" spans="1:7" x14ac:dyDescent="0.25">
      <c r="A25" s="34" t="s">
        <v>34</v>
      </c>
      <c r="B25" s="36"/>
      <c r="C25" s="35"/>
      <c r="D25" s="34" t="str">
        <f t="shared" si="0"/>
        <v xml:space="preserve"> - - bitte auswählen - -</v>
      </c>
      <c r="E25" s="32"/>
      <c r="F25" s="36" t="s">
        <v>807</v>
      </c>
      <c r="G25" s="36" t="s">
        <v>811</v>
      </c>
    </row>
    <row r="27" spans="1:7" x14ac:dyDescent="0.25">
      <c r="B27" s="30"/>
    </row>
    <row r="33" s="4" customFormat="1" x14ac:dyDescent="0.25"/>
    <row r="34" s="4" customFormat="1" x14ac:dyDescent="0.25"/>
    <row r="35" s="4" customFormat="1" x14ac:dyDescent="0.25"/>
    <row r="36" s="4" customFormat="1" x14ac:dyDescent="0.25"/>
    <row r="37" s="4" customFormat="1" x14ac:dyDescent="0.25"/>
    <row r="38" s="4" customFormat="1" x14ac:dyDescent="0.25"/>
    <row r="39" s="4" customFormat="1" x14ac:dyDescent="0.25"/>
    <row r="40" s="4" customFormat="1" x14ac:dyDescent="0.25"/>
    <row r="41" s="4" customFormat="1" x14ac:dyDescent="0.25"/>
    <row r="42" s="4" customFormat="1" x14ac:dyDescent="0.25"/>
    <row r="43" s="4" customFormat="1" x14ac:dyDescent="0.25"/>
    <row r="44" s="4" customFormat="1" x14ac:dyDescent="0.25"/>
    <row r="45" s="4" customFormat="1" x14ac:dyDescent="0.25"/>
    <row r="46" s="4" customFormat="1" x14ac:dyDescent="0.25"/>
    <row r="47" s="4" customFormat="1" x14ac:dyDescent="0.25"/>
    <row r="48" s="4" customFormat="1" x14ac:dyDescent="0.25"/>
    <row r="49" s="4" customFormat="1" x14ac:dyDescent="0.25"/>
    <row r="50" s="4" customFormat="1" x14ac:dyDescent="0.25"/>
    <row r="51" s="4" customFormat="1" x14ac:dyDescent="0.25"/>
    <row r="52" s="4" customFormat="1" x14ac:dyDescent="0.25"/>
    <row r="53" s="4" customFormat="1" x14ac:dyDescent="0.25"/>
    <row r="54" s="4" customFormat="1" x14ac:dyDescent="0.25"/>
    <row r="55" s="4" customFormat="1" x14ac:dyDescent="0.25"/>
    <row r="56" s="4" customFormat="1" x14ac:dyDescent="0.25"/>
    <row r="57" s="4" customFormat="1" x14ac:dyDescent="0.25"/>
    <row r="58" s="4" customFormat="1" x14ac:dyDescent="0.25"/>
    <row r="59" s="4" customFormat="1" x14ac:dyDescent="0.25"/>
    <row r="60" s="4" customFormat="1" x14ac:dyDescent="0.25"/>
    <row r="61" s="4" customFormat="1" x14ac:dyDescent="0.25"/>
    <row r="62" s="4" customFormat="1" x14ac:dyDescent="0.25"/>
    <row r="63" s="4" customFormat="1" x14ac:dyDescent="0.25"/>
    <row r="64" s="4" customFormat="1" x14ac:dyDescent="0.25"/>
    <row r="65" s="4" customFormat="1" x14ac:dyDescent="0.25"/>
    <row r="66" s="4" customFormat="1" x14ac:dyDescent="0.25"/>
    <row r="67" s="4" customFormat="1" x14ac:dyDescent="0.25"/>
    <row r="68" s="4" customFormat="1" x14ac:dyDescent="0.25"/>
    <row r="69" s="4" customFormat="1" x14ac:dyDescent="0.25"/>
    <row r="70" s="4" customFormat="1" x14ac:dyDescent="0.25"/>
  </sheetData>
  <mergeCells count="1">
    <mergeCell ref="A1:E1"/>
  </mergeCells>
  <dataValidations count="1">
    <dataValidation type="whole" allowBlank="1" showInputMessage="1" showErrorMessage="1" sqref="E6:E25" xr:uid="{35B59FE9-CF8F-4B6D-973B-DB9CF189794C}">
      <formula1>0</formula1>
      <formula2>1800</formula2>
    </dataValidation>
  </dataValidations>
  <pageMargins left="0.7" right="0.7" top="0.78740157499999996" bottom="0.78740157499999996" header="0.3" footer="0.3"/>
  <pageSetup paperSize="9" orientation="landscape" horizontalDpi="4294967293" verticalDpi="12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FB9830E-B33F-4235-B69C-B978B067AB45}">
          <x14:formula1>
            <xm:f>_xlfn.ANCHORARRAY(Hilfsliste!$A$2)</xm:f>
          </x14:formula1>
          <xm:sqref>B6:B25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AD94AE-A4DA-41BF-8594-22D7BDABAA70}">
  <sheetPr>
    <tabColor theme="7" tint="0.79998168889431442"/>
  </sheetPr>
  <dimension ref="A1:N70"/>
  <sheetViews>
    <sheetView workbookViewId="0">
      <selection activeCell="B10" sqref="B10:E10"/>
    </sheetView>
  </sheetViews>
  <sheetFormatPr baseColWidth="10" defaultColWidth="9" defaultRowHeight="15" x14ac:dyDescent="0.25"/>
  <cols>
    <col min="1" max="1" width="5.28515625" style="4" customWidth="1"/>
    <col min="2" max="2" width="18.28515625" style="4" customWidth="1"/>
    <col min="3" max="4" width="16.140625" style="4" customWidth="1"/>
    <col min="5" max="5" width="22.85546875" style="4" customWidth="1"/>
    <col min="6" max="9" width="6.7109375" style="4" customWidth="1"/>
    <col min="10" max="10" width="12.85546875" style="4" customWidth="1"/>
    <col min="11" max="11" width="3.28515625" style="4" customWidth="1"/>
    <col min="12" max="12" width="16.28515625" style="4" customWidth="1"/>
    <col min="13" max="13" width="11.42578125" style="4" customWidth="1"/>
    <col min="14" max="14" width="32.42578125" style="4" bestFit="1" customWidth="1"/>
    <col min="15" max="15" width="37.42578125" style="4" customWidth="1"/>
    <col min="16" max="256" width="11.42578125" style="4" customWidth="1"/>
    <col min="257" max="16384" width="9" style="4"/>
  </cols>
  <sheetData>
    <row r="1" spans="1:14" ht="24" x14ac:dyDescent="0.4">
      <c r="A1" s="53" t="str">
        <f>Gaue!I1</f>
        <v>Jugendfernwettkampf 2026</v>
      </c>
      <c r="B1" s="53"/>
      <c r="C1" s="53"/>
      <c r="D1" s="53"/>
      <c r="E1" s="2" t="str">
        <f>Deckblatt!B10</f>
        <v xml:space="preserve"> - - bitte auswählen - -</v>
      </c>
      <c r="F1" s="3"/>
      <c r="G1" s="3"/>
      <c r="H1" s="3"/>
      <c r="I1" s="3"/>
      <c r="J1" s="3"/>
      <c r="K1" s="3"/>
      <c r="L1" s="3"/>
    </row>
    <row r="3" spans="1:14" ht="21" x14ac:dyDescent="0.35">
      <c r="A3" s="3" t="s">
        <v>800</v>
      </c>
      <c r="N3" s="29" t="str">
        <f>HYPERLINK("#'Deckblatt'!A1","⬅ Zurück zum Deckblatt")</f>
        <v>⬅ Zurück zum Deckblatt</v>
      </c>
    </row>
    <row r="5" spans="1:14" x14ac:dyDescent="0.25">
      <c r="A5" s="37" t="s">
        <v>5</v>
      </c>
      <c r="B5" s="33" t="s">
        <v>6</v>
      </c>
      <c r="C5" s="37" t="s">
        <v>7</v>
      </c>
      <c r="D5" s="38" t="s">
        <v>8</v>
      </c>
      <c r="E5" s="33" t="s">
        <v>9</v>
      </c>
      <c r="F5" s="37" t="s">
        <v>10</v>
      </c>
      <c r="G5" s="37" t="s">
        <v>11</v>
      </c>
      <c r="H5" s="37" t="s">
        <v>12</v>
      </c>
      <c r="I5" s="37" t="s">
        <v>13</v>
      </c>
      <c r="J5" s="37" t="s">
        <v>14</v>
      </c>
      <c r="K5" s="37" t="s">
        <v>15</v>
      </c>
    </row>
    <row r="6" spans="1:14" x14ac:dyDescent="0.25">
      <c r="A6" s="34" t="s">
        <v>10</v>
      </c>
      <c r="B6" s="36"/>
      <c r="C6" s="36"/>
      <c r="D6" s="35" t="str">
        <f>$E$1</f>
        <v xml:space="preserve"> - - bitte auswählen - -</v>
      </c>
      <c r="E6" s="36"/>
      <c r="F6" s="39"/>
      <c r="G6" s="39"/>
      <c r="H6" s="39"/>
      <c r="I6" s="32">
        <f t="shared" ref="I6:I55" si="0">SUM(F6:H6)</f>
        <v>0</v>
      </c>
      <c r="J6" s="34" t="s">
        <v>808</v>
      </c>
      <c r="K6" s="34" t="s">
        <v>811</v>
      </c>
    </row>
    <row r="7" spans="1:14" x14ac:dyDescent="0.25">
      <c r="A7" s="34" t="s">
        <v>11</v>
      </c>
      <c r="B7" s="36"/>
      <c r="C7" s="36"/>
      <c r="D7" s="35" t="str">
        <f t="shared" ref="D7:D55" si="1">$E$1</f>
        <v xml:space="preserve"> - - bitte auswählen - -</v>
      </c>
      <c r="E7" s="36"/>
      <c r="F7" s="39"/>
      <c r="G7" s="39"/>
      <c r="H7" s="39"/>
      <c r="I7" s="32">
        <f t="shared" si="0"/>
        <v>0</v>
      </c>
      <c r="J7" s="34" t="s">
        <v>808</v>
      </c>
      <c r="K7" s="34" t="s">
        <v>811</v>
      </c>
    </row>
    <row r="8" spans="1:14" x14ac:dyDescent="0.25">
      <c r="A8" s="34" t="s">
        <v>12</v>
      </c>
      <c r="B8" s="36"/>
      <c r="C8" s="36"/>
      <c r="D8" s="35" t="str">
        <f t="shared" si="1"/>
        <v xml:space="preserve"> - - bitte auswählen - -</v>
      </c>
      <c r="E8" s="36"/>
      <c r="F8" s="39"/>
      <c r="G8" s="39"/>
      <c r="H8" s="39"/>
      <c r="I8" s="32">
        <f t="shared" si="0"/>
        <v>0</v>
      </c>
      <c r="J8" s="34" t="s">
        <v>808</v>
      </c>
      <c r="K8" s="34" t="s">
        <v>811</v>
      </c>
    </row>
    <row r="9" spans="1:14" x14ac:dyDescent="0.25">
      <c r="A9" s="34" t="s">
        <v>18</v>
      </c>
      <c r="B9" s="36"/>
      <c r="C9" s="36"/>
      <c r="D9" s="35" t="str">
        <f t="shared" si="1"/>
        <v xml:space="preserve"> - - bitte auswählen - -</v>
      </c>
      <c r="E9" s="36"/>
      <c r="F9" s="39"/>
      <c r="G9" s="39"/>
      <c r="H9" s="39"/>
      <c r="I9" s="32">
        <f t="shared" si="0"/>
        <v>0</v>
      </c>
      <c r="J9" s="34" t="s">
        <v>808</v>
      </c>
      <c r="K9" s="34" t="s">
        <v>811</v>
      </c>
    </row>
    <row r="10" spans="1:14" x14ac:dyDescent="0.25">
      <c r="A10" s="34" t="s">
        <v>19</v>
      </c>
      <c r="B10" s="36"/>
      <c r="C10" s="36"/>
      <c r="D10" s="35" t="str">
        <f t="shared" si="1"/>
        <v xml:space="preserve"> - - bitte auswählen - -</v>
      </c>
      <c r="E10" s="36"/>
      <c r="F10" s="39"/>
      <c r="G10" s="39"/>
      <c r="H10" s="39"/>
      <c r="I10" s="32">
        <f t="shared" si="0"/>
        <v>0</v>
      </c>
      <c r="J10" s="34" t="s">
        <v>808</v>
      </c>
      <c r="K10" s="34" t="s">
        <v>811</v>
      </c>
    </row>
    <row r="11" spans="1:14" x14ac:dyDescent="0.25">
      <c r="A11" s="34" t="s">
        <v>20</v>
      </c>
      <c r="B11" s="36"/>
      <c r="C11" s="36"/>
      <c r="D11" s="35" t="str">
        <f t="shared" si="1"/>
        <v xml:space="preserve"> - - bitte auswählen - -</v>
      </c>
      <c r="E11" s="36"/>
      <c r="F11" s="39"/>
      <c r="G11" s="39"/>
      <c r="H11" s="39"/>
      <c r="I11" s="32">
        <f t="shared" si="0"/>
        <v>0</v>
      </c>
      <c r="J11" s="34" t="s">
        <v>808</v>
      </c>
      <c r="K11" s="34" t="s">
        <v>811</v>
      </c>
    </row>
    <row r="12" spans="1:14" x14ac:dyDescent="0.25">
      <c r="A12" s="34" t="s">
        <v>21</v>
      </c>
      <c r="B12" s="36"/>
      <c r="C12" s="36"/>
      <c r="D12" s="35" t="str">
        <f t="shared" si="1"/>
        <v xml:space="preserve"> - - bitte auswählen - -</v>
      </c>
      <c r="E12" s="36"/>
      <c r="F12" s="39"/>
      <c r="G12" s="39"/>
      <c r="H12" s="39"/>
      <c r="I12" s="32">
        <f t="shared" si="0"/>
        <v>0</v>
      </c>
      <c r="J12" s="34" t="s">
        <v>808</v>
      </c>
      <c r="K12" s="34" t="s">
        <v>811</v>
      </c>
    </row>
    <row r="13" spans="1:14" x14ac:dyDescent="0.25">
      <c r="A13" s="34" t="s">
        <v>22</v>
      </c>
      <c r="B13" s="36"/>
      <c r="C13" s="36"/>
      <c r="D13" s="35" t="str">
        <f t="shared" si="1"/>
        <v xml:space="preserve"> - - bitte auswählen - -</v>
      </c>
      <c r="E13" s="36"/>
      <c r="F13" s="39"/>
      <c r="G13" s="39"/>
      <c r="H13" s="39"/>
      <c r="I13" s="32">
        <f t="shared" si="0"/>
        <v>0</v>
      </c>
      <c r="J13" s="34" t="s">
        <v>808</v>
      </c>
      <c r="K13" s="34" t="s">
        <v>811</v>
      </c>
    </row>
    <row r="14" spans="1:14" x14ac:dyDescent="0.25">
      <c r="A14" s="34" t="s">
        <v>23</v>
      </c>
      <c r="B14" s="36"/>
      <c r="C14" s="36"/>
      <c r="D14" s="35" t="str">
        <f t="shared" si="1"/>
        <v xml:space="preserve"> - - bitte auswählen - -</v>
      </c>
      <c r="E14" s="36"/>
      <c r="F14" s="39"/>
      <c r="G14" s="39"/>
      <c r="H14" s="39"/>
      <c r="I14" s="32">
        <f t="shared" si="0"/>
        <v>0</v>
      </c>
      <c r="J14" s="34" t="s">
        <v>808</v>
      </c>
      <c r="K14" s="34" t="s">
        <v>811</v>
      </c>
    </row>
    <row r="15" spans="1:14" x14ac:dyDescent="0.25">
      <c r="A15" s="34" t="s">
        <v>24</v>
      </c>
      <c r="B15" s="36"/>
      <c r="C15" s="36"/>
      <c r="D15" s="35" t="str">
        <f t="shared" si="1"/>
        <v xml:space="preserve"> - - bitte auswählen - -</v>
      </c>
      <c r="E15" s="36"/>
      <c r="F15" s="39"/>
      <c r="G15" s="39"/>
      <c r="H15" s="39"/>
      <c r="I15" s="32">
        <f t="shared" si="0"/>
        <v>0</v>
      </c>
      <c r="J15" s="34" t="s">
        <v>808</v>
      </c>
      <c r="K15" s="34" t="s">
        <v>811</v>
      </c>
    </row>
    <row r="16" spans="1:14" x14ac:dyDescent="0.25">
      <c r="A16" s="34" t="s">
        <v>25</v>
      </c>
      <c r="B16" s="36"/>
      <c r="C16" s="36"/>
      <c r="D16" s="35" t="str">
        <f t="shared" si="1"/>
        <v xml:space="preserve"> - - bitte auswählen - -</v>
      </c>
      <c r="E16" s="36"/>
      <c r="F16" s="39"/>
      <c r="G16" s="39"/>
      <c r="H16" s="39"/>
      <c r="I16" s="32">
        <f t="shared" si="0"/>
        <v>0</v>
      </c>
      <c r="J16" s="34" t="s">
        <v>808</v>
      </c>
      <c r="K16" s="34" t="s">
        <v>811</v>
      </c>
    </row>
    <row r="17" spans="1:11" x14ac:dyDescent="0.25">
      <c r="A17" s="34" t="s">
        <v>26</v>
      </c>
      <c r="B17" s="36"/>
      <c r="C17" s="36"/>
      <c r="D17" s="35" t="str">
        <f t="shared" si="1"/>
        <v xml:space="preserve"> - - bitte auswählen - -</v>
      </c>
      <c r="E17" s="36"/>
      <c r="F17" s="39"/>
      <c r="G17" s="39"/>
      <c r="H17" s="39"/>
      <c r="I17" s="32">
        <f t="shared" si="0"/>
        <v>0</v>
      </c>
      <c r="J17" s="34" t="s">
        <v>808</v>
      </c>
      <c r="K17" s="34" t="s">
        <v>811</v>
      </c>
    </row>
    <row r="18" spans="1:11" x14ac:dyDescent="0.25">
      <c r="A18" s="34" t="s">
        <v>27</v>
      </c>
      <c r="B18" s="36"/>
      <c r="C18" s="36"/>
      <c r="D18" s="35" t="str">
        <f t="shared" si="1"/>
        <v xml:space="preserve"> - - bitte auswählen - -</v>
      </c>
      <c r="E18" s="36"/>
      <c r="F18" s="39"/>
      <c r="G18" s="39"/>
      <c r="H18" s="39"/>
      <c r="I18" s="32">
        <f t="shared" si="0"/>
        <v>0</v>
      </c>
      <c r="J18" s="34" t="s">
        <v>808</v>
      </c>
      <c r="K18" s="34" t="s">
        <v>811</v>
      </c>
    </row>
    <row r="19" spans="1:11" x14ac:dyDescent="0.25">
      <c r="A19" s="34" t="s">
        <v>28</v>
      </c>
      <c r="B19" s="36"/>
      <c r="C19" s="36"/>
      <c r="D19" s="35" t="str">
        <f t="shared" si="1"/>
        <v xml:space="preserve"> - - bitte auswählen - -</v>
      </c>
      <c r="E19" s="36"/>
      <c r="F19" s="39"/>
      <c r="G19" s="39"/>
      <c r="H19" s="39"/>
      <c r="I19" s="32">
        <f t="shared" si="0"/>
        <v>0</v>
      </c>
      <c r="J19" s="34" t="s">
        <v>808</v>
      </c>
      <c r="K19" s="34" t="s">
        <v>811</v>
      </c>
    </row>
    <row r="20" spans="1:11" x14ac:dyDescent="0.25">
      <c r="A20" s="34" t="s">
        <v>29</v>
      </c>
      <c r="B20" s="36"/>
      <c r="C20" s="36"/>
      <c r="D20" s="35" t="str">
        <f t="shared" si="1"/>
        <v xml:space="preserve"> - - bitte auswählen - -</v>
      </c>
      <c r="E20" s="36"/>
      <c r="F20" s="39"/>
      <c r="G20" s="39"/>
      <c r="H20" s="39"/>
      <c r="I20" s="32">
        <f t="shared" si="0"/>
        <v>0</v>
      </c>
      <c r="J20" s="34" t="s">
        <v>808</v>
      </c>
      <c r="K20" s="34" t="s">
        <v>811</v>
      </c>
    </row>
    <row r="21" spans="1:11" x14ac:dyDescent="0.25">
      <c r="A21" s="34" t="s">
        <v>30</v>
      </c>
      <c r="B21" s="36"/>
      <c r="C21" s="36"/>
      <c r="D21" s="35" t="str">
        <f t="shared" si="1"/>
        <v xml:space="preserve"> - - bitte auswählen - -</v>
      </c>
      <c r="E21" s="36"/>
      <c r="F21" s="39"/>
      <c r="G21" s="39"/>
      <c r="H21" s="39"/>
      <c r="I21" s="32">
        <f t="shared" si="0"/>
        <v>0</v>
      </c>
      <c r="J21" s="34" t="s">
        <v>808</v>
      </c>
      <c r="K21" s="34" t="s">
        <v>811</v>
      </c>
    </row>
    <row r="22" spans="1:11" x14ac:dyDescent="0.25">
      <c r="A22" s="34" t="s">
        <v>31</v>
      </c>
      <c r="B22" s="36"/>
      <c r="C22" s="36"/>
      <c r="D22" s="35" t="str">
        <f t="shared" si="1"/>
        <v xml:space="preserve"> - - bitte auswählen - -</v>
      </c>
      <c r="E22" s="36"/>
      <c r="F22" s="39"/>
      <c r="G22" s="39"/>
      <c r="H22" s="39"/>
      <c r="I22" s="32">
        <f t="shared" si="0"/>
        <v>0</v>
      </c>
      <c r="J22" s="34" t="s">
        <v>808</v>
      </c>
      <c r="K22" s="34" t="s">
        <v>811</v>
      </c>
    </row>
    <row r="23" spans="1:11" x14ac:dyDescent="0.25">
      <c r="A23" s="34" t="s">
        <v>32</v>
      </c>
      <c r="B23" s="36"/>
      <c r="C23" s="36"/>
      <c r="D23" s="35" t="str">
        <f t="shared" si="1"/>
        <v xml:space="preserve"> - - bitte auswählen - -</v>
      </c>
      <c r="E23" s="36"/>
      <c r="F23" s="39"/>
      <c r="G23" s="39"/>
      <c r="H23" s="39"/>
      <c r="I23" s="32">
        <f t="shared" si="0"/>
        <v>0</v>
      </c>
      <c r="J23" s="34" t="s">
        <v>808</v>
      </c>
      <c r="K23" s="34" t="s">
        <v>811</v>
      </c>
    </row>
    <row r="24" spans="1:11" x14ac:dyDescent="0.25">
      <c r="A24" s="34" t="s">
        <v>33</v>
      </c>
      <c r="B24" s="36"/>
      <c r="C24" s="36"/>
      <c r="D24" s="35" t="str">
        <f t="shared" si="1"/>
        <v xml:space="preserve"> - - bitte auswählen - -</v>
      </c>
      <c r="E24" s="36"/>
      <c r="F24" s="39"/>
      <c r="G24" s="39"/>
      <c r="H24" s="39"/>
      <c r="I24" s="32">
        <f t="shared" si="0"/>
        <v>0</v>
      </c>
      <c r="J24" s="34" t="s">
        <v>808</v>
      </c>
      <c r="K24" s="34" t="s">
        <v>811</v>
      </c>
    </row>
    <row r="25" spans="1:11" x14ac:dyDescent="0.25">
      <c r="A25" s="34" t="s">
        <v>34</v>
      </c>
      <c r="B25" s="36"/>
      <c r="C25" s="36"/>
      <c r="D25" s="35" t="str">
        <f t="shared" si="1"/>
        <v xml:space="preserve"> - - bitte auswählen - -</v>
      </c>
      <c r="E25" s="36"/>
      <c r="F25" s="39"/>
      <c r="G25" s="39"/>
      <c r="H25" s="39"/>
      <c r="I25" s="32">
        <f t="shared" si="0"/>
        <v>0</v>
      </c>
      <c r="J25" s="34" t="s">
        <v>808</v>
      </c>
      <c r="K25" s="34" t="s">
        <v>811</v>
      </c>
    </row>
    <row r="26" spans="1:11" x14ac:dyDescent="0.25">
      <c r="A26" s="34" t="s">
        <v>35</v>
      </c>
      <c r="B26" s="36"/>
      <c r="C26" s="36"/>
      <c r="D26" s="35" t="str">
        <f t="shared" si="1"/>
        <v xml:space="preserve"> - - bitte auswählen - -</v>
      </c>
      <c r="E26" s="36"/>
      <c r="F26" s="39"/>
      <c r="G26" s="39"/>
      <c r="H26" s="39"/>
      <c r="I26" s="32">
        <f t="shared" si="0"/>
        <v>0</v>
      </c>
      <c r="J26" s="34" t="s">
        <v>808</v>
      </c>
      <c r="K26" s="34" t="s">
        <v>811</v>
      </c>
    </row>
    <row r="27" spans="1:11" x14ac:dyDescent="0.25">
      <c r="A27" s="34" t="s">
        <v>36</v>
      </c>
      <c r="B27" s="36"/>
      <c r="C27" s="36"/>
      <c r="D27" s="35" t="str">
        <f t="shared" si="1"/>
        <v xml:space="preserve"> - - bitte auswählen - -</v>
      </c>
      <c r="E27" s="36"/>
      <c r="F27" s="39"/>
      <c r="G27" s="39"/>
      <c r="H27" s="39"/>
      <c r="I27" s="32">
        <f t="shared" si="0"/>
        <v>0</v>
      </c>
      <c r="J27" s="34" t="s">
        <v>808</v>
      </c>
      <c r="K27" s="34" t="s">
        <v>811</v>
      </c>
    </row>
    <row r="28" spans="1:11" x14ac:dyDescent="0.25">
      <c r="A28" s="34" t="s">
        <v>37</v>
      </c>
      <c r="B28" s="36"/>
      <c r="C28" s="36"/>
      <c r="D28" s="35" t="str">
        <f t="shared" si="1"/>
        <v xml:space="preserve"> - - bitte auswählen - -</v>
      </c>
      <c r="E28" s="36"/>
      <c r="F28" s="39"/>
      <c r="G28" s="39"/>
      <c r="H28" s="39"/>
      <c r="I28" s="32">
        <f t="shared" si="0"/>
        <v>0</v>
      </c>
      <c r="J28" s="34" t="s">
        <v>808</v>
      </c>
      <c r="K28" s="34" t="s">
        <v>811</v>
      </c>
    </row>
    <row r="29" spans="1:11" x14ac:dyDescent="0.25">
      <c r="A29" s="34" t="s">
        <v>38</v>
      </c>
      <c r="B29" s="36"/>
      <c r="C29" s="36"/>
      <c r="D29" s="35" t="str">
        <f t="shared" si="1"/>
        <v xml:space="preserve"> - - bitte auswählen - -</v>
      </c>
      <c r="E29" s="36"/>
      <c r="F29" s="39"/>
      <c r="G29" s="39"/>
      <c r="H29" s="39"/>
      <c r="I29" s="32">
        <f t="shared" si="0"/>
        <v>0</v>
      </c>
      <c r="J29" s="34" t="s">
        <v>808</v>
      </c>
      <c r="K29" s="34" t="s">
        <v>811</v>
      </c>
    </row>
    <row r="30" spans="1:11" x14ac:dyDescent="0.25">
      <c r="A30" s="34" t="s">
        <v>39</v>
      </c>
      <c r="B30" s="36"/>
      <c r="C30" s="36"/>
      <c r="D30" s="35" t="str">
        <f t="shared" si="1"/>
        <v xml:space="preserve"> - - bitte auswählen - -</v>
      </c>
      <c r="E30" s="36"/>
      <c r="F30" s="39"/>
      <c r="G30" s="39"/>
      <c r="H30" s="39"/>
      <c r="I30" s="32">
        <f t="shared" si="0"/>
        <v>0</v>
      </c>
      <c r="J30" s="34" t="s">
        <v>808</v>
      </c>
      <c r="K30" s="34" t="s">
        <v>811</v>
      </c>
    </row>
    <row r="31" spans="1:11" x14ac:dyDescent="0.25">
      <c r="A31" s="34" t="s">
        <v>40</v>
      </c>
      <c r="B31" s="36"/>
      <c r="C31" s="36"/>
      <c r="D31" s="35" t="str">
        <f t="shared" si="1"/>
        <v xml:space="preserve"> - - bitte auswählen - -</v>
      </c>
      <c r="E31" s="36"/>
      <c r="F31" s="39"/>
      <c r="G31" s="39"/>
      <c r="H31" s="39"/>
      <c r="I31" s="32">
        <f t="shared" si="0"/>
        <v>0</v>
      </c>
      <c r="J31" s="34" t="s">
        <v>808</v>
      </c>
      <c r="K31" s="34" t="s">
        <v>811</v>
      </c>
    </row>
    <row r="32" spans="1:11" x14ac:dyDescent="0.25">
      <c r="A32" s="34" t="s">
        <v>41</v>
      </c>
      <c r="B32" s="36"/>
      <c r="C32" s="36"/>
      <c r="D32" s="35" t="str">
        <f t="shared" si="1"/>
        <v xml:space="preserve"> - - bitte auswählen - -</v>
      </c>
      <c r="E32" s="36"/>
      <c r="F32" s="39"/>
      <c r="G32" s="39"/>
      <c r="H32" s="39"/>
      <c r="I32" s="32">
        <f t="shared" si="0"/>
        <v>0</v>
      </c>
      <c r="J32" s="34" t="s">
        <v>808</v>
      </c>
      <c r="K32" s="34" t="s">
        <v>811</v>
      </c>
    </row>
    <row r="33" spans="1:11" x14ac:dyDescent="0.25">
      <c r="A33" s="34" t="s">
        <v>42</v>
      </c>
      <c r="B33" s="36"/>
      <c r="C33" s="36"/>
      <c r="D33" s="35" t="str">
        <f t="shared" si="1"/>
        <v xml:space="preserve"> - - bitte auswählen - -</v>
      </c>
      <c r="E33" s="36"/>
      <c r="F33" s="39"/>
      <c r="G33" s="39"/>
      <c r="H33" s="39"/>
      <c r="I33" s="32">
        <f t="shared" si="0"/>
        <v>0</v>
      </c>
      <c r="J33" s="34" t="s">
        <v>808</v>
      </c>
      <c r="K33" s="34" t="s">
        <v>811</v>
      </c>
    </row>
    <row r="34" spans="1:11" x14ac:dyDescent="0.25">
      <c r="A34" s="34" t="s">
        <v>43</v>
      </c>
      <c r="B34" s="36"/>
      <c r="C34" s="36"/>
      <c r="D34" s="35" t="str">
        <f t="shared" si="1"/>
        <v xml:space="preserve"> - - bitte auswählen - -</v>
      </c>
      <c r="E34" s="36"/>
      <c r="F34" s="39"/>
      <c r="G34" s="39"/>
      <c r="H34" s="39"/>
      <c r="I34" s="32">
        <f t="shared" si="0"/>
        <v>0</v>
      </c>
      <c r="J34" s="34" t="s">
        <v>808</v>
      </c>
      <c r="K34" s="34" t="s">
        <v>811</v>
      </c>
    </row>
    <row r="35" spans="1:11" x14ac:dyDescent="0.25">
      <c r="A35" s="34" t="s">
        <v>44</v>
      </c>
      <c r="B35" s="36"/>
      <c r="C35" s="36"/>
      <c r="D35" s="35" t="str">
        <f t="shared" si="1"/>
        <v xml:space="preserve"> - - bitte auswählen - -</v>
      </c>
      <c r="E35" s="36"/>
      <c r="F35" s="39"/>
      <c r="G35" s="39"/>
      <c r="H35" s="39"/>
      <c r="I35" s="32">
        <f t="shared" si="0"/>
        <v>0</v>
      </c>
      <c r="J35" s="34" t="s">
        <v>808</v>
      </c>
      <c r="K35" s="34" t="s">
        <v>811</v>
      </c>
    </row>
    <row r="36" spans="1:11" x14ac:dyDescent="0.25">
      <c r="A36" s="34" t="s">
        <v>45</v>
      </c>
      <c r="B36" s="36"/>
      <c r="C36" s="36"/>
      <c r="D36" s="35" t="str">
        <f t="shared" si="1"/>
        <v xml:space="preserve"> - - bitte auswählen - -</v>
      </c>
      <c r="E36" s="36"/>
      <c r="F36" s="39"/>
      <c r="G36" s="39"/>
      <c r="H36" s="39"/>
      <c r="I36" s="32">
        <f t="shared" si="0"/>
        <v>0</v>
      </c>
      <c r="J36" s="34" t="s">
        <v>808</v>
      </c>
      <c r="K36" s="34" t="s">
        <v>811</v>
      </c>
    </row>
    <row r="37" spans="1:11" x14ac:dyDescent="0.25">
      <c r="A37" s="34" t="s">
        <v>46</v>
      </c>
      <c r="B37" s="36"/>
      <c r="C37" s="36"/>
      <c r="D37" s="35" t="str">
        <f t="shared" si="1"/>
        <v xml:space="preserve"> - - bitte auswählen - -</v>
      </c>
      <c r="E37" s="36"/>
      <c r="F37" s="39"/>
      <c r="G37" s="39"/>
      <c r="H37" s="39"/>
      <c r="I37" s="32">
        <f t="shared" si="0"/>
        <v>0</v>
      </c>
      <c r="J37" s="34" t="s">
        <v>808</v>
      </c>
      <c r="K37" s="34" t="s">
        <v>811</v>
      </c>
    </row>
    <row r="38" spans="1:11" x14ac:dyDescent="0.25">
      <c r="A38" s="34" t="s">
        <v>47</v>
      </c>
      <c r="B38" s="36"/>
      <c r="C38" s="36"/>
      <c r="D38" s="35" t="str">
        <f t="shared" si="1"/>
        <v xml:space="preserve"> - - bitte auswählen - -</v>
      </c>
      <c r="E38" s="36"/>
      <c r="F38" s="39"/>
      <c r="G38" s="39"/>
      <c r="H38" s="39"/>
      <c r="I38" s="32">
        <f t="shared" si="0"/>
        <v>0</v>
      </c>
      <c r="J38" s="34" t="s">
        <v>808</v>
      </c>
      <c r="K38" s="34" t="s">
        <v>811</v>
      </c>
    </row>
    <row r="39" spans="1:11" x14ac:dyDescent="0.25">
      <c r="A39" s="34" t="s">
        <v>48</v>
      </c>
      <c r="B39" s="36"/>
      <c r="C39" s="36"/>
      <c r="D39" s="35" t="str">
        <f t="shared" si="1"/>
        <v xml:space="preserve"> - - bitte auswählen - -</v>
      </c>
      <c r="E39" s="36"/>
      <c r="F39" s="39"/>
      <c r="G39" s="39"/>
      <c r="H39" s="39"/>
      <c r="I39" s="32">
        <f t="shared" si="0"/>
        <v>0</v>
      </c>
      <c r="J39" s="34" t="s">
        <v>808</v>
      </c>
      <c r="K39" s="34" t="s">
        <v>811</v>
      </c>
    </row>
    <row r="40" spans="1:11" x14ac:dyDescent="0.25">
      <c r="A40" s="34" t="s">
        <v>49</v>
      </c>
      <c r="B40" s="36"/>
      <c r="C40" s="36"/>
      <c r="D40" s="35" t="str">
        <f t="shared" si="1"/>
        <v xml:space="preserve"> - - bitte auswählen - -</v>
      </c>
      <c r="E40" s="36"/>
      <c r="F40" s="39"/>
      <c r="G40" s="39"/>
      <c r="H40" s="39"/>
      <c r="I40" s="32">
        <f t="shared" si="0"/>
        <v>0</v>
      </c>
      <c r="J40" s="34" t="s">
        <v>808</v>
      </c>
      <c r="K40" s="34" t="s">
        <v>811</v>
      </c>
    </row>
    <row r="41" spans="1:11" x14ac:dyDescent="0.25">
      <c r="A41" s="34" t="s">
        <v>50</v>
      </c>
      <c r="B41" s="36"/>
      <c r="C41" s="36"/>
      <c r="D41" s="35" t="str">
        <f t="shared" si="1"/>
        <v xml:space="preserve"> - - bitte auswählen - -</v>
      </c>
      <c r="E41" s="36"/>
      <c r="F41" s="39"/>
      <c r="G41" s="39"/>
      <c r="H41" s="39"/>
      <c r="I41" s="32">
        <f t="shared" si="0"/>
        <v>0</v>
      </c>
      <c r="J41" s="34" t="s">
        <v>808</v>
      </c>
      <c r="K41" s="34" t="s">
        <v>811</v>
      </c>
    </row>
    <row r="42" spans="1:11" x14ac:dyDescent="0.25">
      <c r="A42" s="34" t="s">
        <v>51</v>
      </c>
      <c r="B42" s="36"/>
      <c r="C42" s="36"/>
      <c r="D42" s="35" t="str">
        <f t="shared" si="1"/>
        <v xml:space="preserve"> - - bitte auswählen - -</v>
      </c>
      <c r="E42" s="36"/>
      <c r="F42" s="39"/>
      <c r="G42" s="39"/>
      <c r="H42" s="39"/>
      <c r="I42" s="32">
        <f t="shared" si="0"/>
        <v>0</v>
      </c>
      <c r="J42" s="34" t="s">
        <v>808</v>
      </c>
      <c r="K42" s="34" t="s">
        <v>811</v>
      </c>
    </row>
    <row r="43" spans="1:11" x14ac:dyDescent="0.25">
      <c r="A43" s="34" t="s">
        <v>52</v>
      </c>
      <c r="B43" s="36"/>
      <c r="C43" s="36"/>
      <c r="D43" s="35" t="str">
        <f t="shared" si="1"/>
        <v xml:space="preserve"> - - bitte auswählen - -</v>
      </c>
      <c r="E43" s="36"/>
      <c r="F43" s="39"/>
      <c r="G43" s="39"/>
      <c r="H43" s="39"/>
      <c r="I43" s="32">
        <f t="shared" si="0"/>
        <v>0</v>
      </c>
      <c r="J43" s="34" t="s">
        <v>808</v>
      </c>
      <c r="K43" s="34" t="s">
        <v>811</v>
      </c>
    </row>
    <row r="44" spans="1:11" x14ac:dyDescent="0.25">
      <c r="A44" s="34" t="s">
        <v>53</v>
      </c>
      <c r="B44" s="36"/>
      <c r="C44" s="36"/>
      <c r="D44" s="35" t="str">
        <f t="shared" si="1"/>
        <v xml:space="preserve"> - - bitte auswählen - -</v>
      </c>
      <c r="E44" s="36"/>
      <c r="F44" s="39"/>
      <c r="G44" s="39"/>
      <c r="H44" s="39"/>
      <c r="I44" s="32">
        <f t="shared" si="0"/>
        <v>0</v>
      </c>
      <c r="J44" s="34" t="s">
        <v>808</v>
      </c>
      <c r="K44" s="34" t="s">
        <v>811</v>
      </c>
    </row>
    <row r="45" spans="1:11" x14ac:dyDescent="0.25">
      <c r="A45" s="34" t="s">
        <v>54</v>
      </c>
      <c r="B45" s="36"/>
      <c r="C45" s="36"/>
      <c r="D45" s="35" t="str">
        <f t="shared" si="1"/>
        <v xml:space="preserve"> - - bitte auswählen - -</v>
      </c>
      <c r="E45" s="36"/>
      <c r="F45" s="39"/>
      <c r="G45" s="39"/>
      <c r="H45" s="39"/>
      <c r="I45" s="32">
        <f t="shared" si="0"/>
        <v>0</v>
      </c>
      <c r="J45" s="34" t="s">
        <v>808</v>
      </c>
      <c r="K45" s="34" t="s">
        <v>811</v>
      </c>
    </row>
    <row r="46" spans="1:11" x14ac:dyDescent="0.25">
      <c r="A46" s="34" t="s">
        <v>55</v>
      </c>
      <c r="B46" s="36"/>
      <c r="C46" s="36"/>
      <c r="D46" s="35" t="str">
        <f t="shared" si="1"/>
        <v xml:space="preserve"> - - bitte auswählen - -</v>
      </c>
      <c r="E46" s="36"/>
      <c r="F46" s="39"/>
      <c r="G46" s="39"/>
      <c r="H46" s="39"/>
      <c r="I46" s="32">
        <f t="shared" si="0"/>
        <v>0</v>
      </c>
      <c r="J46" s="34" t="s">
        <v>808</v>
      </c>
      <c r="K46" s="34" t="s">
        <v>811</v>
      </c>
    </row>
    <row r="47" spans="1:11" x14ac:dyDescent="0.25">
      <c r="A47" s="34" t="s">
        <v>56</v>
      </c>
      <c r="B47" s="36"/>
      <c r="C47" s="36"/>
      <c r="D47" s="35" t="str">
        <f t="shared" si="1"/>
        <v xml:space="preserve"> - - bitte auswählen - -</v>
      </c>
      <c r="E47" s="36"/>
      <c r="F47" s="39"/>
      <c r="G47" s="39"/>
      <c r="H47" s="39"/>
      <c r="I47" s="32">
        <f t="shared" si="0"/>
        <v>0</v>
      </c>
      <c r="J47" s="34" t="s">
        <v>808</v>
      </c>
      <c r="K47" s="34" t="s">
        <v>811</v>
      </c>
    </row>
    <row r="48" spans="1:11" x14ac:dyDescent="0.25">
      <c r="A48" s="34" t="s">
        <v>57</v>
      </c>
      <c r="B48" s="36"/>
      <c r="C48" s="36"/>
      <c r="D48" s="35" t="str">
        <f t="shared" si="1"/>
        <v xml:space="preserve"> - - bitte auswählen - -</v>
      </c>
      <c r="E48" s="36"/>
      <c r="F48" s="39"/>
      <c r="G48" s="39"/>
      <c r="H48" s="39"/>
      <c r="I48" s="32">
        <f t="shared" si="0"/>
        <v>0</v>
      </c>
      <c r="J48" s="34" t="s">
        <v>808</v>
      </c>
      <c r="K48" s="34" t="s">
        <v>811</v>
      </c>
    </row>
    <row r="49" spans="1:11" x14ac:dyDescent="0.25">
      <c r="A49" s="34" t="s">
        <v>58</v>
      </c>
      <c r="B49" s="36"/>
      <c r="C49" s="36"/>
      <c r="D49" s="35" t="str">
        <f t="shared" si="1"/>
        <v xml:space="preserve"> - - bitte auswählen - -</v>
      </c>
      <c r="E49" s="36"/>
      <c r="F49" s="39"/>
      <c r="G49" s="39"/>
      <c r="H49" s="39"/>
      <c r="I49" s="32">
        <f t="shared" si="0"/>
        <v>0</v>
      </c>
      <c r="J49" s="34" t="s">
        <v>808</v>
      </c>
      <c r="K49" s="34" t="s">
        <v>811</v>
      </c>
    </row>
    <row r="50" spans="1:11" x14ac:dyDescent="0.25">
      <c r="A50" s="34" t="s">
        <v>59</v>
      </c>
      <c r="B50" s="36"/>
      <c r="C50" s="36"/>
      <c r="D50" s="35" t="str">
        <f t="shared" si="1"/>
        <v xml:space="preserve"> - - bitte auswählen - -</v>
      </c>
      <c r="E50" s="36"/>
      <c r="F50" s="39"/>
      <c r="G50" s="39"/>
      <c r="H50" s="39"/>
      <c r="I50" s="32">
        <f t="shared" si="0"/>
        <v>0</v>
      </c>
      <c r="J50" s="34" t="s">
        <v>808</v>
      </c>
      <c r="K50" s="34" t="s">
        <v>811</v>
      </c>
    </row>
    <row r="51" spans="1:11" x14ac:dyDescent="0.25">
      <c r="A51" s="34" t="s">
        <v>60</v>
      </c>
      <c r="B51" s="36"/>
      <c r="C51" s="36"/>
      <c r="D51" s="35" t="str">
        <f t="shared" si="1"/>
        <v xml:space="preserve"> - - bitte auswählen - -</v>
      </c>
      <c r="E51" s="36"/>
      <c r="F51" s="39"/>
      <c r="G51" s="39"/>
      <c r="H51" s="39"/>
      <c r="I51" s="32">
        <f t="shared" si="0"/>
        <v>0</v>
      </c>
      <c r="J51" s="34" t="s">
        <v>808</v>
      </c>
      <c r="K51" s="34" t="s">
        <v>811</v>
      </c>
    </row>
    <row r="52" spans="1:11" x14ac:dyDescent="0.25">
      <c r="A52" s="34" t="s">
        <v>61</v>
      </c>
      <c r="B52" s="36"/>
      <c r="C52" s="36"/>
      <c r="D52" s="35" t="str">
        <f t="shared" si="1"/>
        <v xml:space="preserve"> - - bitte auswählen - -</v>
      </c>
      <c r="E52" s="36"/>
      <c r="F52" s="39"/>
      <c r="G52" s="39"/>
      <c r="H52" s="39"/>
      <c r="I52" s="32">
        <f t="shared" si="0"/>
        <v>0</v>
      </c>
      <c r="J52" s="34" t="s">
        <v>808</v>
      </c>
      <c r="K52" s="34" t="s">
        <v>811</v>
      </c>
    </row>
    <row r="53" spans="1:11" x14ac:dyDescent="0.25">
      <c r="A53" s="34" t="s">
        <v>62</v>
      </c>
      <c r="B53" s="36"/>
      <c r="C53" s="36"/>
      <c r="D53" s="35" t="str">
        <f t="shared" si="1"/>
        <v xml:space="preserve"> - - bitte auswählen - -</v>
      </c>
      <c r="E53" s="36"/>
      <c r="F53" s="39"/>
      <c r="G53" s="39"/>
      <c r="H53" s="39"/>
      <c r="I53" s="32">
        <f t="shared" si="0"/>
        <v>0</v>
      </c>
      <c r="J53" s="34" t="s">
        <v>808</v>
      </c>
      <c r="K53" s="34" t="s">
        <v>811</v>
      </c>
    </row>
    <row r="54" spans="1:11" x14ac:dyDescent="0.25">
      <c r="A54" s="34" t="s">
        <v>63</v>
      </c>
      <c r="B54" s="36"/>
      <c r="C54" s="36"/>
      <c r="D54" s="35" t="str">
        <f t="shared" si="1"/>
        <v xml:space="preserve"> - - bitte auswählen - -</v>
      </c>
      <c r="E54" s="36"/>
      <c r="F54" s="39"/>
      <c r="G54" s="39"/>
      <c r="H54" s="39"/>
      <c r="I54" s="32">
        <f t="shared" si="0"/>
        <v>0</v>
      </c>
      <c r="J54" s="34" t="s">
        <v>808</v>
      </c>
      <c r="K54" s="34" t="s">
        <v>811</v>
      </c>
    </row>
    <row r="55" spans="1:11" x14ac:dyDescent="0.25">
      <c r="A55" s="34" t="s">
        <v>64</v>
      </c>
      <c r="B55" s="36"/>
      <c r="C55" s="36"/>
      <c r="D55" s="35" t="str">
        <f t="shared" si="1"/>
        <v xml:space="preserve"> - - bitte auswählen - -</v>
      </c>
      <c r="E55" s="36"/>
      <c r="F55" s="39"/>
      <c r="G55" s="39"/>
      <c r="H55" s="39"/>
      <c r="I55" s="32">
        <f t="shared" si="0"/>
        <v>0</v>
      </c>
      <c r="J55" s="34" t="s">
        <v>808</v>
      </c>
      <c r="K55" s="34" t="s">
        <v>811</v>
      </c>
    </row>
    <row r="57" spans="1:11" x14ac:dyDescent="0.25">
      <c r="B57" s="30"/>
    </row>
    <row r="65" s="4" customFormat="1" x14ac:dyDescent="0.25"/>
    <row r="66" s="4" customFormat="1" x14ac:dyDescent="0.25"/>
    <row r="67" s="4" customFormat="1" x14ac:dyDescent="0.25"/>
    <row r="68" s="4" customFormat="1" x14ac:dyDescent="0.25"/>
    <row r="69" s="4" customFormat="1" x14ac:dyDescent="0.25"/>
    <row r="70" s="4" customFormat="1" x14ac:dyDescent="0.25"/>
  </sheetData>
  <mergeCells count="1">
    <mergeCell ref="A1:D1"/>
  </mergeCells>
  <dataValidations count="1">
    <dataValidation type="whole" allowBlank="1" showInputMessage="1" showErrorMessage="1" sqref="F6:H55" xr:uid="{ED9D6DCD-DB66-463F-8601-325711212CB5}">
      <formula1>0</formula1>
      <formula2>200</formula2>
    </dataValidation>
  </dataValidations>
  <pageMargins left="0.7" right="0.7" top="0.78740157499999996" bottom="0.78740157499999996" header="0.3" footer="0.3"/>
  <pageSetup paperSize="9" orientation="landscape" horizontalDpi="4294967293" verticalDpi="12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11C628B-EFED-4BAC-ACB2-DE050E43CEBC}">
          <x14:formula1>
            <xm:f>_xlfn.ANCHORARRAY(Hilfsliste!$A$2)</xm:f>
          </x14:formula1>
          <xm:sqref>E6:E55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9D258-8488-42B2-9066-05F18FEC30C4}">
  <sheetPr>
    <tabColor theme="7" tint="0.79998168889431442"/>
  </sheetPr>
  <dimension ref="A1:O70"/>
  <sheetViews>
    <sheetView workbookViewId="0">
      <selection activeCell="B10" sqref="B10:E10"/>
    </sheetView>
  </sheetViews>
  <sheetFormatPr baseColWidth="10" defaultColWidth="9" defaultRowHeight="15" x14ac:dyDescent="0.25"/>
  <cols>
    <col min="1" max="1" width="5.28515625" style="4" customWidth="1"/>
    <col min="2" max="2" width="34.28515625" style="4" customWidth="1"/>
    <col min="3" max="3" width="16.140625" style="4" customWidth="1"/>
    <col min="4" max="4" width="18.28515625" style="4" customWidth="1"/>
    <col min="5" max="5" width="16.140625" style="4" customWidth="1"/>
    <col min="6" max="6" width="22.85546875" style="4" customWidth="1"/>
    <col min="7" max="10" width="6.7109375" style="4" customWidth="1"/>
    <col min="11" max="11" width="5.28515625" style="4" customWidth="1"/>
    <col min="12" max="12" width="3.28515625" style="4" customWidth="1"/>
    <col min="13" max="13" width="16.28515625" style="4" customWidth="1"/>
    <col min="14" max="14" width="11.42578125" style="4" customWidth="1"/>
    <col min="15" max="15" width="37.42578125" style="4" customWidth="1"/>
    <col min="16" max="257" width="11.42578125" style="4" customWidth="1"/>
    <col min="258" max="16384" width="9" style="4"/>
  </cols>
  <sheetData>
    <row r="1" spans="1:15" ht="24" x14ac:dyDescent="0.4">
      <c r="A1" s="53" t="str">
        <f>Gaue!I1</f>
        <v>Jugendfernwettkampf 2026</v>
      </c>
      <c r="B1" s="53"/>
      <c r="C1" s="53"/>
      <c r="D1" s="53"/>
      <c r="E1" s="53"/>
      <c r="F1" s="3" t="str">
        <f>Deckblatt!B10</f>
        <v xml:space="preserve"> - - bitte auswählen - -</v>
      </c>
      <c r="G1" s="3"/>
      <c r="H1" s="3"/>
      <c r="I1" s="3"/>
      <c r="J1" s="3"/>
      <c r="K1" s="3"/>
      <c r="L1" s="3"/>
      <c r="M1" s="3"/>
    </row>
    <row r="3" spans="1:15" ht="21" x14ac:dyDescent="0.35">
      <c r="A3" s="3" t="s">
        <v>801</v>
      </c>
      <c r="O3" s="29" t="str">
        <f>HYPERLINK("#'Deckblatt'!A1","⬅ Zurück zum Deckblatt")</f>
        <v>⬅ Zurück zum Deckblatt</v>
      </c>
    </row>
    <row r="5" spans="1:15" x14ac:dyDescent="0.25">
      <c r="A5" s="31" t="s">
        <v>5</v>
      </c>
      <c r="B5" s="31" t="s">
        <v>9</v>
      </c>
      <c r="C5" s="31" t="s">
        <v>812</v>
      </c>
      <c r="D5" s="31" t="s">
        <v>8</v>
      </c>
      <c r="E5" s="32" t="s">
        <v>13</v>
      </c>
      <c r="F5" s="33" t="s">
        <v>14</v>
      </c>
      <c r="G5" s="33" t="s">
        <v>15</v>
      </c>
    </row>
    <row r="6" spans="1:15" x14ac:dyDescent="0.25">
      <c r="A6" s="34" t="s">
        <v>10</v>
      </c>
      <c r="B6" s="34"/>
      <c r="C6" s="35"/>
      <c r="D6" s="34" t="str">
        <f>$F$1</f>
        <v xml:space="preserve"> - - bitte auswählen - -</v>
      </c>
      <c r="E6" s="32"/>
      <c r="F6" s="36" t="s">
        <v>808</v>
      </c>
      <c r="G6" s="36" t="s">
        <v>811</v>
      </c>
    </row>
    <row r="7" spans="1:15" x14ac:dyDescent="0.25">
      <c r="A7" s="34" t="s">
        <v>11</v>
      </c>
      <c r="B7" s="36"/>
      <c r="C7" s="35"/>
      <c r="D7" s="34" t="str">
        <f t="shared" ref="D7:D25" si="0">$F$1</f>
        <v xml:space="preserve"> - - bitte auswählen - -</v>
      </c>
      <c r="E7" s="32"/>
      <c r="F7" s="36" t="s">
        <v>808</v>
      </c>
      <c r="G7" s="36" t="s">
        <v>811</v>
      </c>
    </row>
    <row r="8" spans="1:15" x14ac:dyDescent="0.25">
      <c r="A8" s="34" t="s">
        <v>12</v>
      </c>
      <c r="B8" s="36"/>
      <c r="C8" s="35"/>
      <c r="D8" s="34" t="str">
        <f t="shared" si="0"/>
        <v xml:space="preserve"> - - bitte auswählen - -</v>
      </c>
      <c r="E8" s="32"/>
      <c r="F8" s="36" t="s">
        <v>808</v>
      </c>
      <c r="G8" s="36" t="s">
        <v>811</v>
      </c>
    </row>
    <row r="9" spans="1:15" x14ac:dyDescent="0.25">
      <c r="A9" s="34" t="s">
        <v>18</v>
      </c>
      <c r="B9" s="34"/>
      <c r="C9" s="35"/>
      <c r="D9" s="34" t="str">
        <f t="shared" si="0"/>
        <v xml:space="preserve"> - - bitte auswählen - -</v>
      </c>
      <c r="E9" s="32"/>
      <c r="F9" s="36" t="s">
        <v>808</v>
      </c>
      <c r="G9" s="36" t="s">
        <v>811</v>
      </c>
    </row>
    <row r="10" spans="1:15" x14ac:dyDescent="0.25">
      <c r="A10" s="34" t="s">
        <v>19</v>
      </c>
      <c r="B10" s="34"/>
      <c r="C10" s="35"/>
      <c r="D10" s="34" t="str">
        <f t="shared" si="0"/>
        <v xml:space="preserve"> - - bitte auswählen - -</v>
      </c>
      <c r="E10" s="32"/>
      <c r="F10" s="36" t="s">
        <v>808</v>
      </c>
      <c r="G10" s="36" t="s">
        <v>811</v>
      </c>
    </row>
    <row r="11" spans="1:15" x14ac:dyDescent="0.25">
      <c r="A11" s="34" t="s">
        <v>20</v>
      </c>
      <c r="B11" s="36"/>
      <c r="C11" s="35"/>
      <c r="D11" s="34" t="str">
        <f t="shared" si="0"/>
        <v xml:space="preserve"> - - bitte auswählen - -</v>
      </c>
      <c r="E11" s="32"/>
      <c r="F11" s="36" t="s">
        <v>808</v>
      </c>
      <c r="G11" s="36" t="s">
        <v>811</v>
      </c>
    </row>
    <row r="12" spans="1:15" x14ac:dyDescent="0.25">
      <c r="A12" s="34" t="s">
        <v>21</v>
      </c>
      <c r="B12" s="36"/>
      <c r="C12" s="35"/>
      <c r="D12" s="34" t="str">
        <f t="shared" si="0"/>
        <v xml:space="preserve"> - - bitte auswählen - -</v>
      </c>
      <c r="E12" s="32"/>
      <c r="F12" s="36" t="s">
        <v>808</v>
      </c>
      <c r="G12" s="36" t="s">
        <v>811</v>
      </c>
    </row>
    <row r="13" spans="1:15" x14ac:dyDescent="0.25">
      <c r="A13" s="34" t="s">
        <v>22</v>
      </c>
      <c r="B13" s="36"/>
      <c r="C13" s="35"/>
      <c r="D13" s="34" t="str">
        <f t="shared" si="0"/>
        <v xml:space="preserve"> - - bitte auswählen - -</v>
      </c>
      <c r="E13" s="32"/>
      <c r="F13" s="36" t="s">
        <v>808</v>
      </c>
      <c r="G13" s="36" t="s">
        <v>811</v>
      </c>
    </row>
    <row r="14" spans="1:15" x14ac:dyDescent="0.25">
      <c r="A14" s="34" t="s">
        <v>23</v>
      </c>
      <c r="B14" s="34"/>
      <c r="C14" s="35"/>
      <c r="D14" s="34" t="str">
        <f t="shared" si="0"/>
        <v xml:space="preserve"> - - bitte auswählen - -</v>
      </c>
      <c r="E14" s="32"/>
      <c r="F14" s="36" t="s">
        <v>808</v>
      </c>
      <c r="G14" s="36" t="s">
        <v>811</v>
      </c>
    </row>
    <row r="15" spans="1:15" x14ac:dyDescent="0.25">
      <c r="A15" s="34" t="s">
        <v>24</v>
      </c>
      <c r="B15" s="36"/>
      <c r="C15" s="35"/>
      <c r="D15" s="34" t="str">
        <f t="shared" si="0"/>
        <v xml:space="preserve"> - - bitte auswählen - -</v>
      </c>
      <c r="E15" s="32"/>
      <c r="F15" s="36" t="s">
        <v>808</v>
      </c>
      <c r="G15" s="36" t="s">
        <v>811</v>
      </c>
    </row>
    <row r="16" spans="1:15" x14ac:dyDescent="0.25">
      <c r="A16" s="34" t="s">
        <v>25</v>
      </c>
      <c r="B16" s="34"/>
      <c r="C16" s="35"/>
      <c r="D16" s="34" t="str">
        <f t="shared" si="0"/>
        <v xml:space="preserve"> - - bitte auswählen - -</v>
      </c>
      <c r="E16" s="32"/>
      <c r="F16" s="36" t="s">
        <v>808</v>
      </c>
      <c r="G16" s="36" t="s">
        <v>811</v>
      </c>
    </row>
    <row r="17" spans="1:7" x14ac:dyDescent="0.25">
      <c r="A17" s="34" t="s">
        <v>26</v>
      </c>
      <c r="B17" s="36"/>
      <c r="C17" s="35"/>
      <c r="D17" s="34" t="str">
        <f t="shared" si="0"/>
        <v xml:space="preserve"> - - bitte auswählen - -</v>
      </c>
      <c r="E17" s="32"/>
      <c r="F17" s="36" t="s">
        <v>808</v>
      </c>
      <c r="G17" s="36" t="s">
        <v>811</v>
      </c>
    </row>
    <row r="18" spans="1:7" x14ac:dyDescent="0.25">
      <c r="A18" s="34" t="s">
        <v>27</v>
      </c>
      <c r="B18" s="34"/>
      <c r="C18" s="35"/>
      <c r="D18" s="34" t="str">
        <f t="shared" si="0"/>
        <v xml:space="preserve"> - - bitte auswählen - -</v>
      </c>
      <c r="E18" s="32"/>
      <c r="F18" s="36" t="s">
        <v>808</v>
      </c>
      <c r="G18" s="36" t="s">
        <v>811</v>
      </c>
    </row>
    <row r="19" spans="1:7" x14ac:dyDescent="0.25">
      <c r="A19" s="34" t="s">
        <v>28</v>
      </c>
      <c r="B19" s="36"/>
      <c r="C19" s="35"/>
      <c r="D19" s="34" t="str">
        <f t="shared" si="0"/>
        <v xml:space="preserve"> - - bitte auswählen - -</v>
      </c>
      <c r="E19" s="32"/>
      <c r="F19" s="36" t="s">
        <v>808</v>
      </c>
      <c r="G19" s="36" t="s">
        <v>811</v>
      </c>
    </row>
    <row r="20" spans="1:7" x14ac:dyDescent="0.25">
      <c r="A20" s="34" t="s">
        <v>29</v>
      </c>
      <c r="B20" s="34"/>
      <c r="C20" s="35"/>
      <c r="D20" s="34" t="str">
        <f t="shared" si="0"/>
        <v xml:space="preserve"> - - bitte auswählen - -</v>
      </c>
      <c r="E20" s="32"/>
      <c r="F20" s="36" t="s">
        <v>808</v>
      </c>
      <c r="G20" s="36" t="s">
        <v>811</v>
      </c>
    </row>
    <row r="21" spans="1:7" x14ac:dyDescent="0.25">
      <c r="A21" s="34" t="s">
        <v>30</v>
      </c>
      <c r="B21" s="36"/>
      <c r="C21" s="35"/>
      <c r="D21" s="34" t="str">
        <f t="shared" si="0"/>
        <v xml:space="preserve"> - - bitte auswählen - -</v>
      </c>
      <c r="E21" s="32"/>
      <c r="F21" s="36" t="s">
        <v>808</v>
      </c>
      <c r="G21" s="36" t="s">
        <v>811</v>
      </c>
    </row>
    <row r="22" spans="1:7" x14ac:dyDescent="0.25">
      <c r="A22" s="34" t="s">
        <v>31</v>
      </c>
      <c r="B22" s="34"/>
      <c r="C22" s="35"/>
      <c r="D22" s="34" t="str">
        <f t="shared" si="0"/>
        <v xml:space="preserve"> - - bitte auswählen - -</v>
      </c>
      <c r="E22" s="32"/>
      <c r="F22" s="36" t="s">
        <v>808</v>
      </c>
      <c r="G22" s="36" t="s">
        <v>811</v>
      </c>
    </row>
    <row r="23" spans="1:7" x14ac:dyDescent="0.25">
      <c r="A23" s="34" t="s">
        <v>32</v>
      </c>
      <c r="B23" s="36"/>
      <c r="C23" s="35"/>
      <c r="D23" s="34" t="str">
        <f t="shared" si="0"/>
        <v xml:space="preserve"> - - bitte auswählen - -</v>
      </c>
      <c r="E23" s="32"/>
      <c r="F23" s="36" t="s">
        <v>808</v>
      </c>
      <c r="G23" s="36" t="s">
        <v>811</v>
      </c>
    </row>
    <row r="24" spans="1:7" x14ac:dyDescent="0.25">
      <c r="A24" s="34" t="s">
        <v>33</v>
      </c>
      <c r="B24" s="34"/>
      <c r="C24" s="35"/>
      <c r="D24" s="34" t="str">
        <f t="shared" si="0"/>
        <v xml:space="preserve"> - - bitte auswählen - -</v>
      </c>
      <c r="E24" s="32"/>
      <c r="F24" s="36" t="s">
        <v>808</v>
      </c>
      <c r="G24" s="36" t="s">
        <v>811</v>
      </c>
    </row>
    <row r="25" spans="1:7" x14ac:dyDescent="0.25">
      <c r="A25" s="34" t="s">
        <v>34</v>
      </c>
      <c r="B25" s="36"/>
      <c r="C25" s="35"/>
      <c r="D25" s="34" t="str">
        <f t="shared" si="0"/>
        <v xml:space="preserve"> - - bitte auswählen - -</v>
      </c>
      <c r="E25" s="32"/>
      <c r="F25" s="36" t="s">
        <v>808</v>
      </c>
      <c r="G25" s="36" t="s">
        <v>811</v>
      </c>
    </row>
    <row r="27" spans="1:7" x14ac:dyDescent="0.25">
      <c r="B27" s="30"/>
    </row>
    <row r="33" s="4" customFormat="1" x14ac:dyDescent="0.25"/>
    <row r="34" s="4" customFormat="1" x14ac:dyDescent="0.25"/>
    <row r="35" s="4" customFormat="1" x14ac:dyDescent="0.25"/>
    <row r="36" s="4" customFormat="1" x14ac:dyDescent="0.25"/>
    <row r="37" s="4" customFormat="1" x14ac:dyDescent="0.25"/>
    <row r="38" s="4" customFormat="1" x14ac:dyDescent="0.25"/>
    <row r="39" s="4" customFormat="1" x14ac:dyDescent="0.25"/>
    <row r="40" s="4" customFormat="1" x14ac:dyDescent="0.25"/>
    <row r="41" s="4" customFormat="1" x14ac:dyDescent="0.25"/>
    <row r="42" s="4" customFormat="1" x14ac:dyDescent="0.25"/>
    <row r="43" s="4" customFormat="1" x14ac:dyDescent="0.25"/>
    <row r="44" s="4" customFormat="1" x14ac:dyDescent="0.25"/>
    <row r="45" s="4" customFormat="1" x14ac:dyDescent="0.25"/>
    <row r="46" s="4" customFormat="1" x14ac:dyDescent="0.25"/>
    <row r="47" s="4" customFormat="1" x14ac:dyDescent="0.25"/>
    <row r="48" s="4" customFormat="1" x14ac:dyDescent="0.25"/>
    <row r="49" s="4" customFormat="1" x14ac:dyDescent="0.25"/>
    <row r="50" s="4" customFormat="1" x14ac:dyDescent="0.25"/>
    <row r="51" s="4" customFormat="1" x14ac:dyDescent="0.25"/>
    <row r="52" s="4" customFormat="1" x14ac:dyDescent="0.25"/>
    <row r="53" s="4" customFormat="1" x14ac:dyDescent="0.25"/>
    <row r="54" s="4" customFormat="1" x14ac:dyDescent="0.25"/>
    <row r="55" s="4" customFormat="1" x14ac:dyDescent="0.25"/>
    <row r="56" s="4" customFormat="1" x14ac:dyDescent="0.25"/>
    <row r="57" s="4" customFormat="1" x14ac:dyDescent="0.25"/>
    <row r="58" s="4" customFormat="1" x14ac:dyDescent="0.25"/>
    <row r="59" s="4" customFormat="1" x14ac:dyDescent="0.25"/>
    <row r="60" s="4" customFormat="1" x14ac:dyDescent="0.25"/>
    <row r="61" s="4" customFormat="1" x14ac:dyDescent="0.25"/>
    <row r="62" s="4" customFormat="1" x14ac:dyDescent="0.25"/>
    <row r="63" s="4" customFormat="1" x14ac:dyDescent="0.25"/>
    <row r="64" s="4" customFormat="1" x14ac:dyDescent="0.25"/>
    <row r="65" s="4" customFormat="1" x14ac:dyDescent="0.25"/>
    <row r="66" s="4" customFormat="1" x14ac:dyDescent="0.25"/>
    <row r="67" s="4" customFormat="1" x14ac:dyDescent="0.25"/>
    <row r="68" s="4" customFormat="1" x14ac:dyDescent="0.25"/>
    <row r="69" s="4" customFormat="1" x14ac:dyDescent="0.25"/>
    <row r="70" s="4" customFormat="1" x14ac:dyDescent="0.25"/>
  </sheetData>
  <mergeCells count="1">
    <mergeCell ref="A1:E1"/>
  </mergeCells>
  <dataValidations count="1">
    <dataValidation type="whole" allowBlank="1" showInputMessage="1" showErrorMessage="1" sqref="E6:E25" xr:uid="{8C086BDF-6C24-4A84-8585-F6F03B277706}">
      <formula1>0</formula1>
      <formula2>1800</formula2>
    </dataValidation>
  </dataValidations>
  <pageMargins left="0.7" right="0.7" top="0.78740157499999996" bottom="0.78740157499999996" header="0.3" footer="0.3"/>
  <pageSetup paperSize="9" orientation="landscape" horizontalDpi="4294967293" verticalDpi="12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D49D537-DABD-44E2-8999-DCA4558EA840}">
          <x14:formula1>
            <xm:f>_xlfn.ANCHORARRAY(Hilfsliste!$A$2)</xm:f>
          </x14:formula1>
          <xm:sqref>B6:B25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70060A-9CAB-408C-B722-4C9F34B3CAF3}">
  <sheetPr>
    <tabColor theme="7" tint="0.79998168889431442"/>
  </sheetPr>
  <dimension ref="A1:N70"/>
  <sheetViews>
    <sheetView workbookViewId="0">
      <selection activeCell="B10" sqref="B10:E10"/>
    </sheetView>
  </sheetViews>
  <sheetFormatPr baseColWidth="10" defaultColWidth="9" defaultRowHeight="15" x14ac:dyDescent="0.25"/>
  <cols>
    <col min="1" max="1" width="5.28515625" style="4" customWidth="1"/>
    <col min="2" max="2" width="18.28515625" style="4" customWidth="1"/>
    <col min="3" max="4" width="16.140625" style="4" customWidth="1"/>
    <col min="5" max="5" width="22.85546875" style="4" customWidth="1"/>
    <col min="6" max="9" width="6.7109375" style="4" customWidth="1"/>
    <col min="10" max="10" width="17.42578125" style="4" customWidth="1"/>
    <col min="11" max="11" width="4.7109375" style="4" bestFit="1" customWidth="1"/>
    <col min="12" max="12" width="16.28515625" style="4" customWidth="1"/>
    <col min="13" max="13" width="11.42578125" style="4" customWidth="1"/>
    <col min="14" max="14" width="32.42578125" style="4" bestFit="1" customWidth="1"/>
    <col min="15" max="15" width="37.42578125" style="4" customWidth="1"/>
    <col min="16" max="256" width="11.42578125" style="4" customWidth="1"/>
    <col min="257" max="16384" width="9" style="4"/>
  </cols>
  <sheetData>
    <row r="1" spans="1:14" ht="24" x14ac:dyDescent="0.4">
      <c r="A1" s="53" t="str">
        <f>Gaue!I1</f>
        <v>Jugendfernwettkampf 2026</v>
      </c>
      <c r="B1" s="53"/>
      <c r="C1" s="53"/>
      <c r="D1" s="53"/>
      <c r="E1" s="2" t="str">
        <f>Deckblatt!B10</f>
        <v xml:space="preserve"> - - bitte auswählen - -</v>
      </c>
      <c r="F1" s="3"/>
      <c r="G1" s="3"/>
      <c r="H1" s="3"/>
      <c r="I1" s="3"/>
      <c r="J1" s="3"/>
      <c r="K1" s="3"/>
      <c r="L1" s="3"/>
    </row>
    <row r="3" spans="1:14" ht="21" x14ac:dyDescent="0.35">
      <c r="A3" s="3" t="s">
        <v>802</v>
      </c>
      <c r="N3" s="29" t="str">
        <f>HYPERLINK("#'Deckblatt'!A1","⬅ Zurück zum Deckblatt")</f>
        <v>⬅ Zurück zum Deckblatt</v>
      </c>
    </row>
    <row r="5" spans="1:14" x14ac:dyDescent="0.25">
      <c r="A5" s="37" t="s">
        <v>5</v>
      </c>
      <c r="B5" s="33" t="s">
        <v>6</v>
      </c>
      <c r="C5" s="37" t="s">
        <v>7</v>
      </c>
      <c r="D5" s="38" t="s">
        <v>8</v>
      </c>
      <c r="E5" s="33" t="s">
        <v>9</v>
      </c>
      <c r="F5" s="37" t="s">
        <v>10</v>
      </c>
      <c r="G5" s="37" t="s">
        <v>11</v>
      </c>
      <c r="H5" s="37" t="s">
        <v>12</v>
      </c>
      <c r="I5" s="37" t="s">
        <v>13</v>
      </c>
      <c r="J5" s="37" t="s">
        <v>14</v>
      </c>
      <c r="K5" s="37" t="s">
        <v>15</v>
      </c>
    </row>
    <row r="6" spans="1:14" x14ac:dyDescent="0.25">
      <c r="A6" s="34" t="s">
        <v>10</v>
      </c>
      <c r="B6" s="36"/>
      <c r="C6" s="36"/>
      <c r="D6" s="35" t="str">
        <f>$E$1</f>
        <v xml:space="preserve"> - - bitte auswählen - -</v>
      </c>
      <c r="E6" s="36"/>
      <c r="F6" s="39"/>
      <c r="G6" s="39"/>
      <c r="H6" s="39"/>
      <c r="I6" s="32">
        <f t="shared" ref="I6:I55" si="0">SUM(F6:H6)</f>
        <v>0</v>
      </c>
      <c r="J6" s="34" t="s">
        <v>809</v>
      </c>
      <c r="K6" s="34" t="s">
        <v>811</v>
      </c>
    </row>
    <row r="7" spans="1:14" x14ac:dyDescent="0.25">
      <c r="A7" s="34" t="s">
        <v>11</v>
      </c>
      <c r="B7" s="36"/>
      <c r="C7" s="36"/>
      <c r="D7" s="35" t="str">
        <f t="shared" ref="D7:D55" si="1">$E$1</f>
        <v xml:space="preserve"> - - bitte auswählen - -</v>
      </c>
      <c r="E7" s="36"/>
      <c r="F7" s="39"/>
      <c r="G7" s="39"/>
      <c r="H7" s="39"/>
      <c r="I7" s="32">
        <f t="shared" si="0"/>
        <v>0</v>
      </c>
      <c r="J7" s="34" t="s">
        <v>809</v>
      </c>
      <c r="K7" s="34" t="s">
        <v>811</v>
      </c>
    </row>
    <row r="8" spans="1:14" x14ac:dyDescent="0.25">
      <c r="A8" s="34" t="s">
        <v>12</v>
      </c>
      <c r="B8" s="36"/>
      <c r="C8" s="36"/>
      <c r="D8" s="35" t="str">
        <f t="shared" si="1"/>
        <v xml:space="preserve"> - - bitte auswählen - -</v>
      </c>
      <c r="E8" s="36"/>
      <c r="F8" s="39"/>
      <c r="G8" s="39"/>
      <c r="H8" s="39"/>
      <c r="I8" s="32">
        <f t="shared" si="0"/>
        <v>0</v>
      </c>
      <c r="J8" s="34" t="s">
        <v>809</v>
      </c>
      <c r="K8" s="34" t="s">
        <v>811</v>
      </c>
    </row>
    <row r="9" spans="1:14" x14ac:dyDescent="0.25">
      <c r="A9" s="34" t="s">
        <v>18</v>
      </c>
      <c r="B9" s="36"/>
      <c r="C9" s="36"/>
      <c r="D9" s="35" t="str">
        <f t="shared" si="1"/>
        <v xml:space="preserve"> - - bitte auswählen - -</v>
      </c>
      <c r="E9" s="36"/>
      <c r="F9" s="39"/>
      <c r="G9" s="39"/>
      <c r="H9" s="39"/>
      <c r="I9" s="32">
        <f t="shared" si="0"/>
        <v>0</v>
      </c>
      <c r="J9" s="34" t="s">
        <v>809</v>
      </c>
      <c r="K9" s="34" t="s">
        <v>811</v>
      </c>
    </row>
    <row r="10" spans="1:14" x14ac:dyDescent="0.25">
      <c r="A10" s="34" t="s">
        <v>19</v>
      </c>
      <c r="B10" s="36"/>
      <c r="C10" s="36"/>
      <c r="D10" s="35" t="str">
        <f t="shared" si="1"/>
        <v xml:space="preserve"> - - bitte auswählen - -</v>
      </c>
      <c r="E10" s="36"/>
      <c r="F10" s="39"/>
      <c r="G10" s="39"/>
      <c r="H10" s="39"/>
      <c r="I10" s="32">
        <f t="shared" si="0"/>
        <v>0</v>
      </c>
      <c r="J10" s="34" t="s">
        <v>809</v>
      </c>
      <c r="K10" s="34" t="s">
        <v>811</v>
      </c>
    </row>
    <row r="11" spans="1:14" x14ac:dyDescent="0.25">
      <c r="A11" s="34" t="s">
        <v>20</v>
      </c>
      <c r="B11" s="36"/>
      <c r="C11" s="36"/>
      <c r="D11" s="35" t="str">
        <f t="shared" si="1"/>
        <v xml:space="preserve"> - - bitte auswählen - -</v>
      </c>
      <c r="E11" s="36"/>
      <c r="F11" s="39"/>
      <c r="G11" s="39"/>
      <c r="H11" s="39"/>
      <c r="I11" s="32">
        <f t="shared" si="0"/>
        <v>0</v>
      </c>
      <c r="J11" s="34" t="s">
        <v>809</v>
      </c>
      <c r="K11" s="34" t="s">
        <v>811</v>
      </c>
    </row>
    <row r="12" spans="1:14" x14ac:dyDescent="0.25">
      <c r="A12" s="34" t="s">
        <v>21</v>
      </c>
      <c r="B12" s="36"/>
      <c r="C12" s="36"/>
      <c r="D12" s="35" t="str">
        <f t="shared" si="1"/>
        <v xml:space="preserve"> - - bitte auswählen - -</v>
      </c>
      <c r="E12" s="36"/>
      <c r="F12" s="39"/>
      <c r="G12" s="39"/>
      <c r="H12" s="39"/>
      <c r="I12" s="32">
        <f t="shared" si="0"/>
        <v>0</v>
      </c>
      <c r="J12" s="34" t="s">
        <v>809</v>
      </c>
      <c r="K12" s="34" t="s">
        <v>811</v>
      </c>
    </row>
    <row r="13" spans="1:14" x14ac:dyDescent="0.25">
      <c r="A13" s="34" t="s">
        <v>22</v>
      </c>
      <c r="B13" s="36"/>
      <c r="C13" s="36"/>
      <c r="D13" s="35" t="str">
        <f t="shared" si="1"/>
        <v xml:space="preserve"> - - bitte auswählen - -</v>
      </c>
      <c r="E13" s="36"/>
      <c r="F13" s="39"/>
      <c r="G13" s="39"/>
      <c r="H13" s="39"/>
      <c r="I13" s="32">
        <f t="shared" si="0"/>
        <v>0</v>
      </c>
      <c r="J13" s="34" t="s">
        <v>809</v>
      </c>
      <c r="K13" s="34" t="s">
        <v>811</v>
      </c>
    </row>
    <row r="14" spans="1:14" x14ac:dyDescent="0.25">
      <c r="A14" s="34" t="s">
        <v>23</v>
      </c>
      <c r="B14" s="36"/>
      <c r="C14" s="36"/>
      <c r="D14" s="35" t="str">
        <f t="shared" si="1"/>
        <v xml:space="preserve"> - - bitte auswählen - -</v>
      </c>
      <c r="E14" s="36"/>
      <c r="F14" s="39"/>
      <c r="G14" s="39"/>
      <c r="H14" s="39"/>
      <c r="I14" s="32">
        <f t="shared" si="0"/>
        <v>0</v>
      </c>
      <c r="J14" s="34" t="s">
        <v>809</v>
      </c>
      <c r="K14" s="34" t="s">
        <v>811</v>
      </c>
    </row>
    <row r="15" spans="1:14" x14ac:dyDescent="0.25">
      <c r="A15" s="34" t="s">
        <v>24</v>
      </c>
      <c r="B15" s="36"/>
      <c r="C15" s="36"/>
      <c r="D15" s="35" t="str">
        <f t="shared" si="1"/>
        <v xml:space="preserve"> - - bitte auswählen - -</v>
      </c>
      <c r="E15" s="36"/>
      <c r="F15" s="39"/>
      <c r="G15" s="39"/>
      <c r="H15" s="39"/>
      <c r="I15" s="32">
        <f t="shared" si="0"/>
        <v>0</v>
      </c>
      <c r="J15" s="34" t="s">
        <v>809</v>
      </c>
      <c r="K15" s="34" t="s">
        <v>811</v>
      </c>
    </row>
    <row r="16" spans="1:14" x14ac:dyDescent="0.25">
      <c r="A16" s="34" t="s">
        <v>25</v>
      </c>
      <c r="B16" s="36"/>
      <c r="C16" s="36"/>
      <c r="D16" s="35" t="str">
        <f t="shared" si="1"/>
        <v xml:space="preserve"> - - bitte auswählen - -</v>
      </c>
      <c r="E16" s="36"/>
      <c r="F16" s="39"/>
      <c r="G16" s="39"/>
      <c r="H16" s="39"/>
      <c r="I16" s="32">
        <f t="shared" si="0"/>
        <v>0</v>
      </c>
      <c r="J16" s="34" t="s">
        <v>809</v>
      </c>
      <c r="K16" s="34" t="s">
        <v>811</v>
      </c>
    </row>
    <row r="17" spans="1:11" x14ac:dyDescent="0.25">
      <c r="A17" s="34" t="s">
        <v>26</v>
      </c>
      <c r="B17" s="36"/>
      <c r="C17" s="36"/>
      <c r="D17" s="35" t="str">
        <f t="shared" si="1"/>
        <v xml:space="preserve"> - - bitte auswählen - -</v>
      </c>
      <c r="E17" s="36"/>
      <c r="F17" s="39"/>
      <c r="G17" s="39"/>
      <c r="H17" s="39"/>
      <c r="I17" s="32">
        <f t="shared" si="0"/>
        <v>0</v>
      </c>
      <c r="J17" s="34" t="s">
        <v>809</v>
      </c>
      <c r="K17" s="34" t="s">
        <v>811</v>
      </c>
    </row>
    <row r="18" spans="1:11" x14ac:dyDescent="0.25">
      <c r="A18" s="34" t="s">
        <v>27</v>
      </c>
      <c r="B18" s="36"/>
      <c r="C18" s="36"/>
      <c r="D18" s="35" t="str">
        <f t="shared" si="1"/>
        <v xml:space="preserve"> - - bitte auswählen - -</v>
      </c>
      <c r="E18" s="36"/>
      <c r="F18" s="39"/>
      <c r="G18" s="39"/>
      <c r="H18" s="39"/>
      <c r="I18" s="32">
        <f t="shared" si="0"/>
        <v>0</v>
      </c>
      <c r="J18" s="34" t="s">
        <v>809</v>
      </c>
      <c r="K18" s="34" t="s">
        <v>811</v>
      </c>
    </row>
    <row r="19" spans="1:11" x14ac:dyDescent="0.25">
      <c r="A19" s="34" t="s">
        <v>28</v>
      </c>
      <c r="B19" s="36"/>
      <c r="C19" s="36"/>
      <c r="D19" s="35" t="str">
        <f t="shared" si="1"/>
        <v xml:space="preserve"> - - bitte auswählen - -</v>
      </c>
      <c r="E19" s="36"/>
      <c r="F19" s="39"/>
      <c r="G19" s="39"/>
      <c r="H19" s="39"/>
      <c r="I19" s="32">
        <f t="shared" si="0"/>
        <v>0</v>
      </c>
      <c r="J19" s="34" t="s">
        <v>809</v>
      </c>
      <c r="K19" s="34" t="s">
        <v>811</v>
      </c>
    </row>
    <row r="20" spans="1:11" x14ac:dyDescent="0.25">
      <c r="A20" s="34" t="s">
        <v>29</v>
      </c>
      <c r="B20" s="36"/>
      <c r="C20" s="36"/>
      <c r="D20" s="35" t="str">
        <f t="shared" si="1"/>
        <v xml:space="preserve"> - - bitte auswählen - -</v>
      </c>
      <c r="E20" s="36"/>
      <c r="F20" s="39"/>
      <c r="G20" s="39"/>
      <c r="H20" s="39"/>
      <c r="I20" s="32">
        <f t="shared" si="0"/>
        <v>0</v>
      </c>
      <c r="J20" s="34" t="s">
        <v>809</v>
      </c>
      <c r="K20" s="34" t="s">
        <v>811</v>
      </c>
    </row>
    <row r="21" spans="1:11" x14ac:dyDescent="0.25">
      <c r="A21" s="34" t="s">
        <v>30</v>
      </c>
      <c r="B21" s="36"/>
      <c r="C21" s="36"/>
      <c r="D21" s="35" t="str">
        <f t="shared" si="1"/>
        <v xml:space="preserve"> - - bitte auswählen - -</v>
      </c>
      <c r="E21" s="36"/>
      <c r="F21" s="39"/>
      <c r="G21" s="39"/>
      <c r="H21" s="39"/>
      <c r="I21" s="32">
        <f t="shared" si="0"/>
        <v>0</v>
      </c>
      <c r="J21" s="34" t="s">
        <v>809</v>
      </c>
      <c r="K21" s="34" t="s">
        <v>811</v>
      </c>
    </row>
    <row r="22" spans="1:11" x14ac:dyDescent="0.25">
      <c r="A22" s="34" t="s">
        <v>31</v>
      </c>
      <c r="B22" s="36"/>
      <c r="C22" s="36"/>
      <c r="D22" s="35" t="str">
        <f t="shared" si="1"/>
        <v xml:space="preserve"> - - bitte auswählen - -</v>
      </c>
      <c r="E22" s="36"/>
      <c r="F22" s="39"/>
      <c r="G22" s="39"/>
      <c r="H22" s="39"/>
      <c r="I22" s="32">
        <f t="shared" si="0"/>
        <v>0</v>
      </c>
      <c r="J22" s="34" t="s">
        <v>809</v>
      </c>
      <c r="K22" s="34" t="s">
        <v>811</v>
      </c>
    </row>
    <row r="23" spans="1:11" x14ac:dyDescent="0.25">
      <c r="A23" s="34" t="s">
        <v>32</v>
      </c>
      <c r="B23" s="36"/>
      <c r="C23" s="36"/>
      <c r="D23" s="35" t="str">
        <f t="shared" si="1"/>
        <v xml:space="preserve"> - - bitte auswählen - -</v>
      </c>
      <c r="E23" s="36"/>
      <c r="F23" s="39"/>
      <c r="G23" s="39"/>
      <c r="H23" s="39"/>
      <c r="I23" s="32">
        <f t="shared" si="0"/>
        <v>0</v>
      </c>
      <c r="J23" s="34" t="s">
        <v>809</v>
      </c>
      <c r="K23" s="34" t="s">
        <v>811</v>
      </c>
    </row>
    <row r="24" spans="1:11" x14ac:dyDescent="0.25">
      <c r="A24" s="34" t="s">
        <v>33</v>
      </c>
      <c r="B24" s="36"/>
      <c r="C24" s="36"/>
      <c r="D24" s="35" t="str">
        <f t="shared" si="1"/>
        <v xml:space="preserve"> - - bitte auswählen - -</v>
      </c>
      <c r="E24" s="36"/>
      <c r="F24" s="39"/>
      <c r="G24" s="39"/>
      <c r="H24" s="39"/>
      <c r="I24" s="32">
        <f t="shared" si="0"/>
        <v>0</v>
      </c>
      <c r="J24" s="34" t="s">
        <v>809</v>
      </c>
      <c r="K24" s="34" t="s">
        <v>811</v>
      </c>
    </row>
    <row r="25" spans="1:11" x14ac:dyDescent="0.25">
      <c r="A25" s="34" t="s">
        <v>34</v>
      </c>
      <c r="B25" s="36"/>
      <c r="C25" s="36"/>
      <c r="D25" s="35" t="str">
        <f t="shared" si="1"/>
        <v xml:space="preserve"> - - bitte auswählen - -</v>
      </c>
      <c r="E25" s="36"/>
      <c r="F25" s="39"/>
      <c r="G25" s="39"/>
      <c r="H25" s="39"/>
      <c r="I25" s="32">
        <f t="shared" si="0"/>
        <v>0</v>
      </c>
      <c r="J25" s="34" t="s">
        <v>809</v>
      </c>
      <c r="K25" s="34" t="s">
        <v>811</v>
      </c>
    </row>
    <row r="26" spans="1:11" x14ac:dyDescent="0.25">
      <c r="A26" s="34" t="s">
        <v>35</v>
      </c>
      <c r="B26" s="36"/>
      <c r="C26" s="36"/>
      <c r="D26" s="35" t="str">
        <f t="shared" si="1"/>
        <v xml:space="preserve"> - - bitte auswählen - -</v>
      </c>
      <c r="E26" s="36"/>
      <c r="F26" s="39"/>
      <c r="G26" s="39"/>
      <c r="H26" s="39"/>
      <c r="I26" s="32">
        <f t="shared" si="0"/>
        <v>0</v>
      </c>
      <c r="J26" s="34" t="s">
        <v>809</v>
      </c>
      <c r="K26" s="34" t="s">
        <v>811</v>
      </c>
    </row>
    <row r="27" spans="1:11" x14ac:dyDescent="0.25">
      <c r="A27" s="34" t="s">
        <v>36</v>
      </c>
      <c r="B27" s="36"/>
      <c r="C27" s="36"/>
      <c r="D27" s="35" t="str">
        <f t="shared" si="1"/>
        <v xml:space="preserve"> - - bitte auswählen - -</v>
      </c>
      <c r="E27" s="36"/>
      <c r="F27" s="39"/>
      <c r="G27" s="39"/>
      <c r="H27" s="39"/>
      <c r="I27" s="32">
        <f t="shared" si="0"/>
        <v>0</v>
      </c>
      <c r="J27" s="34" t="s">
        <v>809</v>
      </c>
      <c r="K27" s="34" t="s">
        <v>811</v>
      </c>
    </row>
    <row r="28" spans="1:11" x14ac:dyDescent="0.25">
      <c r="A28" s="34" t="s">
        <v>37</v>
      </c>
      <c r="B28" s="36"/>
      <c r="C28" s="36"/>
      <c r="D28" s="35" t="str">
        <f t="shared" si="1"/>
        <v xml:space="preserve"> - - bitte auswählen - -</v>
      </c>
      <c r="E28" s="36"/>
      <c r="F28" s="39"/>
      <c r="G28" s="39"/>
      <c r="H28" s="39"/>
      <c r="I28" s="32">
        <f t="shared" si="0"/>
        <v>0</v>
      </c>
      <c r="J28" s="34" t="s">
        <v>809</v>
      </c>
      <c r="K28" s="34" t="s">
        <v>811</v>
      </c>
    </row>
    <row r="29" spans="1:11" x14ac:dyDescent="0.25">
      <c r="A29" s="34" t="s">
        <v>38</v>
      </c>
      <c r="B29" s="36"/>
      <c r="C29" s="36"/>
      <c r="D29" s="35" t="str">
        <f t="shared" si="1"/>
        <v xml:space="preserve"> - - bitte auswählen - -</v>
      </c>
      <c r="E29" s="36"/>
      <c r="F29" s="39"/>
      <c r="G29" s="39"/>
      <c r="H29" s="39"/>
      <c r="I29" s="32">
        <f t="shared" si="0"/>
        <v>0</v>
      </c>
      <c r="J29" s="34" t="s">
        <v>809</v>
      </c>
      <c r="K29" s="34" t="s">
        <v>811</v>
      </c>
    </row>
    <row r="30" spans="1:11" x14ac:dyDescent="0.25">
      <c r="A30" s="34" t="s">
        <v>39</v>
      </c>
      <c r="B30" s="36"/>
      <c r="C30" s="36"/>
      <c r="D30" s="35" t="str">
        <f t="shared" si="1"/>
        <v xml:space="preserve"> - - bitte auswählen - -</v>
      </c>
      <c r="E30" s="36"/>
      <c r="F30" s="39"/>
      <c r="G30" s="39"/>
      <c r="H30" s="39"/>
      <c r="I30" s="32">
        <f t="shared" si="0"/>
        <v>0</v>
      </c>
      <c r="J30" s="34" t="s">
        <v>809</v>
      </c>
      <c r="K30" s="34" t="s">
        <v>811</v>
      </c>
    </row>
    <row r="31" spans="1:11" x14ac:dyDescent="0.25">
      <c r="A31" s="34" t="s">
        <v>40</v>
      </c>
      <c r="B31" s="36"/>
      <c r="C31" s="36"/>
      <c r="D31" s="35" t="str">
        <f t="shared" si="1"/>
        <v xml:space="preserve"> - - bitte auswählen - -</v>
      </c>
      <c r="E31" s="36"/>
      <c r="F31" s="39"/>
      <c r="G31" s="39"/>
      <c r="H31" s="39"/>
      <c r="I31" s="32">
        <f t="shared" si="0"/>
        <v>0</v>
      </c>
      <c r="J31" s="34" t="s">
        <v>809</v>
      </c>
      <c r="K31" s="34" t="s">
        <v>811</v>
      </c>
    </row>
    <row r="32" spans="1:11" x14ac:dyDescent="0.25">
      <c r="A32" s="34" t="s">
        <v>41</v>
      </c>
      <c r="B32" s="36"/>
      <c r="C32" s="36"/>
      <c r="D32" s="35" t="str">
        <f t="shared" si="1"/>
        <v xml:space="preserve"> - - bitte auswählen - -</v>
      </c>
      <c r="E32" s="36"/>
      <c r="F32" s="39"/>
      <c r="G32" s="39"/>
      <c r="H32" s="39"/>
      <c r="I32" s="32">
        <f t="shared" si="0"/>
        <v>0</v>
      </c>
      <c r="J32" s="34" t="s">
        <v>809</v>
      </c>
      <c r="K32" s="34" t="s">
        <v>811</v>
      </c>
    </row>
    <row r="33" spans="1:11" x14ac:dyDescent="0.25">
      <c r="A33" s="34" t="s">
        <v>42</v>
      </c>
      <c r="B33" s="36"/>
      <c r="C33" s="36"/>
      <c r="D33" s="35" t="str">
        <f t="shared" si="1"/>
        <v xml:space="preserve"> - - bitte auswählen - -</v>
      </c>
      <c r="E33" s="36"/>
      <c r="F33" s="39"/>
      <c r="G33" s="39"/>
      <c r="H33" s="39"/>
      <c r="I33" s="32">
        <f t="shared" si="0"/>
        <v>0</v>
      </c>
      <c r="J33" s="34" t="s">
        <v>809</v>
      </c>
      <c r="K33" s="34" t="s">
        <v>811</v>
      </c>
    </row>
    <row r="34" spans="1:11" x14ac:dyDescent="0.25">
      <c r="A34" s="34" t="s">
        <v>43</v>
      </c>
      <c r="B34" s="36"/>
      <c r="C34" s="36"/>
      <c r="D34" s="35" t="str">
        <f t="shared" si="1"/>
        <v xml:space="preserve"> - - bitte auswählen - -</v>
      </c>
      <c r="E34" s="36"/>
      <c r="F34" s="39"/>
      <c r="G34" s="39"/>
      <c r="H34" s="39"/>
      <c r="I34" s="32">
        <f t="shared" si="0"/>
        <v>0</v>
      </c>
      <c r="J34" s="34" t="s">
        <v>809</v>
      </c>
      <c r="K34" s="34" t="s">
        <v>811</v>
      </c>
    </row>
    <row r="35" spans="1:11" x14ac:dyDescent="0.25">
      <c r="A35" s="34" t="s">
        <v>44</v>
      </c>
      <c r="B35" s="36"/>
      <c r="C35" s="36"/>
      <c r="D35" s="35" t="str">
        <f t="shared" si="1"/>
        <v xml:space="preserve"> - - bitte auswählen - -</v>
      </c>
      <c r="E35" s="36"/>
      <c r="F35" s="39"/>
      <c r="G35" s="39"/>
      <c r="H35" s="39"/>
      <c r="I35" s="32">
        <f t="shared" si="0"/>
        <v>0</v>
      </c>
      <c r="J35" s="34" t="s">
        <v>809</v>
      </c>
      <c r="K35" s="34" t="s">
        <v>811</v>
      </c>
    </row>
    <row r="36" spans="1:11" x14ac:dyDescent="0.25">
      <c r="A36" s="34" t="s">
        <v>45</v>
      </c>
      <c r="B36" s="36"/>
      <c r="C36" s="36"/>
      <c r="D36" s="35" t="str">
        <f t="shared" si="1"/>
        <v xml:space="preserve"> - - bitte auswählen - -</v>
      </c>
      <c r="E36" s="36"/>
      <c r="F36" s="39"/>
      <c r="G36" s="39"/>
      <c r="H36" s="39"/>
      <c r="I36" s="32">
        <f t="shared" si="0"/>
        <v>0</v>
      </c>
      <c r="J36" s="34" t="s">
        <v>809</v>
      </c>
      <c r="K36" s="34" t="s">
        <v>811</v>
      </c>
    </row>
    <row r="37" spans="1:11" x14ac:dyDescent="0.25">
      <c r="A37" s="34" t="s">
        <v>46</v>
      </c>
      <c r="B37" s="36"/>
      <c r="C37" s="36"/>
      <c r="D37" s="35" t="str">
        <f t="shared" si="1"/>
        <v xml:space="preserve"> - - bitte auswählen - -</v>
      </c>
      <c r="E37" s="36"/>
      <c r="F37" s="39"/>
      <c r="G37" s="39"/>
      <c r="H37" s="39"/>
      <c r="I37" s="32">
        <f t="shared" si="0"/>
        <v>0</v>
      </c>
      <c r="J37" s="34" t="s">
        <v>809</v>
      </c>
      <c r="K37" s="34" t="s">
        <v>811</v>
      </c>
    </row>
    <row r="38" spans="1:11" x14ac:dyDescent="0.25">
      <c r="A38" s="34" t="s">
        <v>47</v>
      </c>
      <c r="B38" s="36"/>
      <c r="C38" s="36"/>
      <c r="D38" s="35" t="str">
        <f t="shared" si="1"/>
        <v xml:space="preserve"> - - bitte auswählen - -</v>
      </c>
      <c r="E38" s="36"/>
      <c r="F38" s="39"/>
      <c r="G38" s="39"/>
      <c r="H38" s="39"/>
      <c r="I38" s="32">
        <f t="shared" si="0"/>
        <v>0</v>
      </c>
      <c r="J38" s="34" t="s">
        <v>809</v>
      </c>
      <c r="K38" s="34" t="s">
        <v>811</v>
      </c>
    </row>
    <row r="39" spans="1:11" x14ac:dyDescent="0.25">
      <c r="A39" s="34" t="s">
        <v>48</v>
      </c>
      <c r="B39" s="36"/>
      <c r="C39" s="36"/>
      <c r="D39" s="35" t="str">
        <f t="shared" si="1"/>
        <v xml:space="preserve"> - - bitte auswählen - -</v>
      </c>
      <c r="E39" s="36"/>
      <c r="F39" s="39"/>
      <c r="G39" s="39"/>
      <c r="H39" s="39"/>
      <c r="I39" s="32">
        <f t="shared" si="0"/>
        <v>0</v>
      </c>
      <c r="J39" s="34" t="s">
        <v>809</v>
      </c>
      <c r="K39" s="34" t="s">
        <v>811</v>
      </c>
    </row>
    <row r="40" spans="1:11" x14ac:dyDescent="0.25">
      <c r="A40" s="34" t="s">
        <v>49</v>
      </c>
      <c r="B40" s="36"/>
      <c r="C40" s="36"/>
      <c r="D40" s="35" t="str">
        <f t="shared" si="1"/>
        <v xml:space="preserve"> - - bitte auswählen - -</v>
      </c>
      <c r="E40" s="36"/>
      <c r="F40" s="39"/>
      <c r="G40" s="39"/>
      <c r="H40" s="39"/>
      <c r="I40" s="32">
        <f t="shared" si="0"/>
        <v>0</v>
      </c>
      <c r="J40" s="34" t="s">
        <v>809</v>
      </c>
      <c r="K40" s="34" t="s">
        <v>811</v>
      </c>
    </row>
    <row r="41" spans="1:11" x14ac:dyDescent="0.25">
      <c r="A41" s="34" t="s">
        <v>50</v>
      </c>
      <c r="B41" s="36"/>
      <c r="C41" s="36"/>
      <c r="D41" s="35" t="str">
        <f t="shared" si="1"/>
        <v xml:space="preserve"> - - bitte auswählen - -</v>
      </c>
      <c r="E41" s="36"/>
      <c r="F41" s="39"/>
      <c r="G41" s="39"/>
      <c r="H41" s="39"/>
      <c r="I41" s="32">
        <f t="shared" si="0"/>
        <v>0</v>
      </c>
      <c r="J41" s="34" t="s">
        <v>809</v>
      </c>
      <c r="K41" s="34" t="s">
        <v>811</v>
      </c>
    </row>
    <row r="42" spans="1:11" x14ac:dyDescent="0.25">
      <c r="A42" s="34" t="s">
        <v>51</v>
      </c>
      <c r="B42" s="36"/>
      <c r="C42" s="36"/>
      <c r="D42" s="35" t="str">
        <f t="shared" si="1"/>
        <v xml:space="preserve"> - - bitte auswählen - -</v>
      </c>
      <c r="E42" s="36"/>
      <c r="F42" s="39"/>
      <c r="G42" s="39"/>
      <c r="H42" s="39"/>
      <c r="I42" s="32">
        <f t="shared" si="0"/>
        <v>0</v>
      </c>
      <c r="J42" s="34" t="s">
        <v>809</v>
      </c>
      <c r="K42" s="34" t="s">
        <v>811</v>
      </c>
    </row>
    <row r="43" spans="1:11" x14ac:dyDescent="0.25">
      <c r="A43" s="34" t="s">
        <v>52</v>
      </c>
      <c r="B43" s="36"/>
      <c r="C43" s="36"/>
      <c r="D43" s="35" t="str">
        <f t="shared" si="1"/>
        <v xml:space="preserve"> - - bitte auswählen - -</v>
      </c>
      <c r="E43" s="36"/>
      <c r="F43" s="39"/>
      <c r="G43" s="39"/>
      <c r="H43" s="39"/>
      <c r="I43" s="32">
        <f t="shared" si="0"/>
        <v>0</v>
      </c>
      <c r="J43" s="34" t="s">
        <v>809</v>
      </c>
      <c r="K43" s="34" t="s">
        <v>811</v>
      </c>
    </row>
    <row r="44" spans="1:11" x14ac:dyDescent="0.25">
      <c r="A44" s="34" t="s">
        <v>53</v>
      </c>
      <c r="B44" s="36"/>
      <c r="C44" s="36"/>
      <c r="D44" s="35" t="str">
        <f t="shared" si="1"/>
        <v xml:space="preserve"> - - bitte auswählen - -</v>
      </c>
      <c r="E44" s="36"/>
      <c r="F44" s="39"/>
      <c r="G44" s="39"/>
      <c r="H44" s="39"/>
      <c r="I44" s="32">
        <f t="shared" si="0"/>
        <v>0</v>
      </c>
      <c r="J44" s="34" t="s">
        <v>809</v>
      </c>
      <c r="K44" s="34" t="s">
        <v>811</v>
      </c>
    </row>
    <row r="45" spans="1:11" x14ac:dyDescent="0.25">
      <c r="A45" s="34" t="s">
        <v>54</v>
      </c>
      <c r="B45" s="36"/>
      <c r="C45" s="36"/>
      <c r="D45" s="35" t="str">
        <f t="shared" si="1"/>
        <v xml:space="preserve"> - - bitte auswählen - -</v>
      </c>
      <c r="E45" s="36"/>
      <c r="F45" s="39"/>
      <c r="G45" s="39"/>
      <c r="H45" s="39"/>
      <c r="I45" s="32">
        <f t="shared" si="0"/>
        <v>0</v>
      </c>
      <c r="J45" s="34" t="s">
        <v>809</v>
      </c>
      <c r="K45" s="34" t="s">
        <v>811</v>
      </c>
    </row>
    <row r="46" spans="1:11" x14ac:dyDescent="0.25">
      <c r="A46" s="34" t="s">
        <v>55</v>
      </c>
      <c r="B46" s="36"/>
      <c r="C46" s="36"/>
      <c r="D46" s="35" t="str">
        <f t="shared" si="1"/>
        <v xml:space="preserve"> - - bitte auswählen - -</v>
      </c>
      <c r="E46" s="36"/>
      <c r="F46" s="39"/>
      <c r="G46" s="39"/>
      <c r="H46" s="39"/>
      <c r="I46" s="32">
        <f t="shared" si="0"/>
        <v>0</v>
      </c>
      <c r="J46" s="34" t="s">
        <v>809</v>
      </c>
      <c r="K46" s="34" t="s">
        <v>811</v>
      </c>
    </row>
    <row r="47" spans="1:11" x14ac:dyDescent="0.25">
      <c r="A47" s="34" t="s">
        <v>56</v>
      </c>
      <c r="B47" s="36"/>
      <c r="C47" s="36"/>
      <c r="D47" s="35" t="str">
        <f t="shared" si="1"/>
        <v xml:space="preserve"> - - bitte auswählen - -</v>
      </c>
      <c r="E47" s="36"/>
      <c r="F47" s="39"/>
      <c r="G47" s="39"/>
      <c r="H47" s="39"/>
      <c r="I47" s="32">
        <f t="shared" si="0"/>
        <v>0</v>
      </c>
      <c r="J47" s="34" t="s">
        <v>809</v>
      </c>
      <c r="K47" s="34" t="s">
        <v>811</v>
      </c>
    </row>
    <row r="48" spans="1:11" x14ac:dyDescent="0.25">
      <c r="A48" s="34" t="s">
        <v>57</v>
      </c>
      <c r="B48" s="36"/>
      <c r="C48" s="36"/>
      <c r="D48" s="35" t="str">
        <f t="shared" si="1"/>
        <v xml:space="preserve"> - - bitte auswählen - -</v>
      </c>
      <c r="E48" s="36"/>
      <c r="F48" s="39"/>
      <c r="G48" s="39"/>
      <c r="H48" s="39"/>
      <c r="I48" s="32">
        <f t="shared" si="0"/>
        <v>0</v>
      </c>
      <c r="J48" s="34" t="s">
        <v>809</v>
      </c>
      <c r="K48" s="34" t="s">
        <v>811</v>
      </c>
    </row>
    <row r="49" spans="1:11" x14ac:dyDescent="0.25">
      <c r="A49" s="34" t="s">
        <v>58</v>
      </c>
      <c r="B49" s="36"/>
      <c r="C49" s="36"/>
      <c r="D49" s="35" t="str">
        <f t="shared" si="1"/>
        <v xml:space="preserve"> - - bitte auswählen - -</v>
      </c>
      <c r="E49" s="36"/>
      <c r="F49" s="39"/>
      <c r="G49" s="39"/>
      <c r="H49" s="39"/>
      <c r="I49" s="32">
        <f t="shared" si="0"/>
        <v>0</v>
      </c>
      <c r="J49" s="34" t="s">
        <v>809</v>
      </c>
      <c r="K49" s="34" t="s">
        <v>811</v>
      </c>
    </row>
    <row r="50" spans="1:11" x14ac:dyDescent="0.25">
      <c r="A50" s="34" t="s">
        <v>59</v>
      </c>
      <c r="B50" s="36"/>
      <c r="C50" s="36"/>
      <c r="D50" s="35" t="str">
        <f t="shared" si="1"/>
        <v xml:space="preserve"> - - bitte auswählen - -</v>
      </c>
      <c r="E50" s="36"/>
      <c r="F50" s="39"/>
      <c r="G50" s="39"/>
      <c r="H50" s="39"/>
      <c r="I50" s="32">
        <f t="shared" si="0"/>
        <v>0</v>
      </c>
      <c r="J50" s="34" t="s">
        <v>809</v>
      </c>
      <c r="K50" s="34" t="s">
        <v>811</v>
      </c>
    </row>
    <row r="51" spans="1:11" x14ac:dyDescent="0.25">
      <c r="A51" s="34" t="s">
        <v>60</v>
      </c>
      <c r="B51" s="36"/>
      <c r="C51" s="36"/>
      <c r="D51" s="35" t="str">
        <f t="shared" si="1"/>
        <v xml:space="preserve"> - - bitte auswählen - -</v>
      </c>
      <c r="E51" s="36"/>
      <c r="F51" s="39"/>
      <c r="G51" s="39"/>
      <c r="H51" s="39"/>
      <c r="I51" s="32">
        <f t="shared" si="0"/>
        <v>0</v>
      </c>
      <c r="J51" s="34" t="s">
        <v>809</v>
      </c>
      <c r="K51" s="34" t="s">
        <v>811</v>
      </c>
    </row>
    <row r="52" spans="1:11" x14ac:dyDescent="0.25">
      <c r="A52" s="34" t="s">
        <v>61</v>
      </c>
      <c r="B52" s="36"/>
      <c r="C52" s="36"/>
      <c r="D52" s="35" t="str">
        <f t="shared" si="1"/>
        <v xml:space="preserve"> - - bitte auswählen - -</v>
      </c>
      <c r="E52" s="36"/>
      <c r="F52" s="39"/>
      <c r="G52" s="39"/>
      <c r="H52" s="39"/>
      <c r="I52" s="32">
        <f t="shared" si="0"/>
        <v>0</v>
      </c>
      <c r="J52" s="34" t="s">
        <v>809</v>
      </c>
      <c r="K52" s="34" t="s">
        <v>811</v>
      </c>
    </row>
    <row r="53" spans="1:11" x14ac:dyDescent="0.25">
      <c r="A53" s="34" t="s">
        <v>62</v>
      </c>
      <c r="B53" s="36"/>
      <c r="C53" s="36"/>
      <c r="D53" s="35" t="str">
        <f t="shared" si="1"/>
        <v xml:space="preserve"> - - bitte auswählen - -</v>
      </c>
      <c r="E53" s="36"/>
      <c r="F53" s="39"/>
      <c r="G53" s="39"/>
      <c r="H53" s="39"/>
      <c r="I53" s="32">
        <f t="shared" si="0"/>
        <v>0</v>
      </c>
      <c r="J53" s="34" t="s">
        <v>809</v>
      </c>
      <c r="K53" s="34" t="s">
        <v>811</v>
      </c>
    </row>
    <row r="54" spans="1:11" x14ac:dyDescent="0.25">
      <c r="A54" s="34" t="s">
        <v>63</v>
      </c>
      <c r="B54" s="36"/>
      <c r="C54" s="36"/>
      <c r="D54" s="35" t="str">
        <f t="shared" si="1"/>
        <v xml:space="preserve"> - - bitte auswählen - -</v>
      </c>
      <c r="E54" s="36"/>
      <c r="F54" s="39"/>
      <c r="G54" s="39"/>
      <c r="H54" s="39"/>
      <c r="I54" s="32">
        <f t="shared" si="0"/>
        <v>0</v>
      </c>
      <c r="J54" s="34" t="s">
        <v>809</v>
      </c>
      <c r="K54" s="34" t="s">
        <v>811</v>
      </c>
    </row>
    <row r="55" spans="1:11" x14ac:dyDescent="0.25">
      <c r="A55" s="34" t="s">
        <v>64</v>
      </c>
      <c r="B55" s="36"/>
      <c r="C55" s="36"/>
      <c r="D55" s="35" t="str">
        <f t="shared" si="1"/>
        <v xml:space="preserve"> - - bitte auswählen - -</v>
      </c>
      <c r="E55" s="36"/>
      <c r="F55" s="39"/>
      <c r="G55" s="39"/>
      <c r="H55" s="39"/>
      <c r="I55" s="32">
        <f t="shared" si="0"/>
        <v>0</v>
      </c>
      <c r="J55" s="34" t="s">
        <v>809</v>
      </c>
      <c r="K55" s="34" t="s">
        <v>811</v>
      </c>
    </row>
    <row r="57" spans="1:11" x14ac:dyDescent="0.25">
      <c r="B57" s="30"/>
    </row>
    <row r="65" s="4" customFormat="1" x14ac:dyDescent="0.25"/>
    <row r="66" s="4" customFormat="1" x14ac:dyDescent="0.25"/>
    <row r="67" s="4" customFormat="1" x14ac:dyDescent="0.25"/>
    <row r="68" s="4" customFormat="1" x14ac:dyDescent="0.25"/>
    <row r="69" s="4" customFormat="1" x14ac:dyDescent="0.25"/>
    <row r="70" s="4" customFormat="1" x14ac:dyDescent="0.25"/>
  </sheetData>
  <mergeCells count="1">
    <mergeCell ref="A1:D1"/>
  </mergeCells>
  <dataValidations count="1">
    <dataValidation type="whole" allowBlank="1" showInputMessage="1" showErrorMessage="1" sqref="F6:H55" xr:uid="{2BFF3592-0065-4CD6-8F10-B0C656136D72}">
      <formula1>0</formula1>
      <formula2>200</formula2>
    </dataValidation>
  </dataValidations>
  <pageMargins left="0.7" right="0.7" top="0.78740157499999996" bottom="0.78740157499999996" header="0.3" footer="0.3"/>
  <pageSetup paperSize="9" orientation="landscape" horizontalDpi="4294967293" verticalDpi="12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07FA2AA-1E81-4756-8A2B-7483AC4AC4AC}">
          <x14:formula1>
            <xm:f>_xlfn.ANCHORARRAY(Hilfsliste!$A$2)</xm:f>
          </x14:formula1>
          <xm:sqref>E6:E55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3C8364-1A7B-4794-9289-261FDC9337B6}">
  <sheetPr>
    <tabColor theme="7" tint="0.79998168889431442"/>
  </sheetPr>
  <dimension ref="A1:O70"/>
  <sheetViews>
    <sheetView workbookViewId="0">
      <selection activeCell="B10" sqref="B10:E10"/>
    </sheetView>
  </sheetViews>
  <sheetFormatPr baseColWidth="10" defaultColWidth="9" defaultRowHeight="15" x14ac:dyDescent="0.25"/>
  <cols>
    <col min="1" max="1" width="5.28515625" style="4" customWidth="1"/>
    <col min="2" max="2" width="35.7109375" style="4" customWidth="1"/>
    <col min="3" max="3" width="16.140625" style="4" customWidth="1"/>
    <col min="4" max="4" width="18.28515625" style="4" customWidth="1"/>
    <col min="5" max="5" width="16.140625" style="4" customWidth="1"/>
    <col min="6" max="6" width="22.85546875" style="4" customWidth="1"/>
    <col min="7" max="10" width="6.7109375" style="4" customWidth="1"/>
    <col min="11" max="11" width="5.28515625" style="4" customWidth="1"/>
    <col min="12" max="12" width="3.28515625" style="4" customWidth="1"/>
    <col min="13" max="13" width="16.28515625" style="4" customWidth="1"/>
    <col min="14" max="14" width="11.42578125" style="4" customWidth="1"/>
    <col min="15" max="15" width="37.42578125" style="4" customWidth="1"/>
    <col min="16" max="257" width="11.42578125" style="4" customWidth="1"/>
    <col min="258" max="16384" width="9" style="4"/>
  </cols>
  <sheetData>
    <row r="1" spans="1:15" ht="24" x14ac:dyDescent="0.4">
      <c r="A1" s="53" t="str">
        <f>Gaue!I1</f>
        <v>Jugendfernwettkampf 2026</v>
      </c>
      <c r="B1" s="53"/>
      <c r="C1" s="53"/>
      <c r="D1" s="53"/>
      <c r="E1" s="53"/>
      <c r="F1" s="3" t="str">
        <f>Deckblatt!B10</f>
        <v xml:space="preserve"> - - bitte auswählen - -</v>
      </c>
      <c r="G1" s="3"/>
      <c r="H1" s="3"/>
      <c r="I1" s="3"/>
      <c r="J1" s="3"/>
      <c r="K1" s="3"/>
      <c r="L1" s="3"/>
      <c r="M1" s="3"/>
    </row>
    <row r="3" spans="1:15" ht="21" x14ac:dyDescent="0.35">
      <c r="A3" s="3" t="s">
        <v>803</v>
      </c>
      <c r="O3" s="29" t="str">
        <f>HYPERLINK("#'Deckblatt'!A1","⬅ Zurück zum Deckblatt")</f>
        <v>⬅ Zurück zum Deckblatt</v>
      </c>
    </row>
    <row r="5" spans="1:15" x14ac:dyDescent="0.25">
      <c r="A5" s="31" t="s">
        <v>5</v>
      </c>
      <c r="B5" s="31" t="s">
        <v>9</v>
      </c>
      <c r="C5" s="31" t="s">
        <v>812</v>
      </c>
      <c r="D5" s="31" t="s">
        <v>8</v>
      </c>
      <c r="E5" s="32" t="s">
        <v>13</v>
      </c>
      <c r="F5" s="33" t="s">
        <v>14</v>
      </c>
      <c r="G5" s="33" t="s">
        <v>15</v>
      </c>
    </row>
    <row r="6" spans="1:15" x14ac:dyDescent="0.25">
      <c r="A6" s="34" t="s">
        <v>10</v>
      </c>
      <c r="B6" s="34"/>
      <c r="C6" s="35"/>
      <c r="D6" s="34" t="str">
        <f>$F$1</f>
        <v xml:space="preserve"> - - bitte auswählen - -</v>
      </c>
      <c r="E6" s="32"/>
      <c r="F6" s="36" t="s">
        <v>809</v>
      </c>
      <c r="G6" s="36" t="s">
        <v>811</v>
      </c>
    </row>
    <row r="7" spans="1:15" x14ac:dyDescent="0.25">
      <c r="A7" s="34" t="s">
        <v>11</v>
      </c>
      <c r="B7" s="36"/>
      <c r="C7" s="35"/>
      <c r="D7" s="34" t="str">
        <f t="shared" ref="D7:D25" si="0">$F$1</f>
        <v xml:space="preserve"> - - bitte auswählen - -</v>
      </c>
      <c r="E7" s="32"/>
      <c r="F7" s="36" t="s">
        <v>809</v>
      </c>
      <c r="G7" s="36" t="s">
        <v>811</v>
      </c>
    </row>
    <row r="8" spans="1:15" x14ac:dyDescent="0.25">
      <c r="A8" s="34" t="s">
        <v>12</v>
      </c>
      <c r="B8" s="36"/>
      <c r="C8" s="35"/>
      <c r="D8" s="34" t="str">
        <f t="shared" si="0"/>
        <v xml:space="preserve"> - - bitte auswählen - -</v>
      </c>
      <c r="E8" s="32"/>
      <c r="F8" s="36" t="s">
        <v>809</v>
      </c>
      <c r="G8" s="36" t="s">
        <v>811</v>
      </c>
    </row>
    <row r="9" spans="1:15" x14ac:dyDescent="0.25">
      <c r="A9" s="34" t="s">
        <v>18</v>
      </c>
      <c r="B9" s="34"/>
      <c r="C9" s="35"/>
      <c r="D9" s="34" t="str">
        <f t="shared" si="0"/>
        <v xml:space="preserve"> - - bitte auswählen - -</v>
      </c>
      <c r="E9" s="32"/>
      <c r="F9" s="36" t="s">
        <v>809</v>
      </c>
      <c r="G9" s="36" t="s">
        <v>811</v>
      </c>
    </row>
    <row r="10" spans="1:15" x14ac:dyDescent="0.25">
      <c r="A10" s="34" t="s">
        <v>19</v>
      </c>
      <c r="B10" s="34"/>
      <c r="C10" s="35"/>
      <c r="D10" s="34" t="str">
        <f t="shared" si="0"/>
        <v xml:space="preserve"> - - bitte auswählen - -</v>
      </c>
      <c r="E10" s="32"/>
      <c r="F10" s="36" t="s">
        <v>809</v>
      </c>
      <c r="G10" s="36" t="s">
        <v>811</v>
      </c>
    </row>
    <row r="11" spans="1:15" x14ac:dyDescent="0.25">
      <c r="A11" s="34" t="s">
        <v>20</v>
      </c>
      <c r="B11" s="36"/>
      <c r="C11" s="35"/>
      <c r="D11" s="34" t="str">
        <f t="shared" si="0"/>
        <v xml:space="preserve"> - - bitte auswählen - -</v>
      </c>
      <c r="E11" s="32"/>
      <c r="F11" s="36" t="s">
        <v>809</v>
      </c>
      <c r="G11" s="36" t="s">
        <v>811</v>
      </c>
    </row>
    <row r="12" spans="1:15" x14ac:dyDescent="0.25">
      <c r="A12" s="34" t="s">
        <v>21</v>
      </c>
      <c r="B12" s="36"/>
      <c r="C12" s="35"/>
      <c r="D12" s="34" t="str">
        <f t="shared" si="0"/>
        <v xml:space="preserve"> - - bitte auswählen - -</v>
      </c>
      <c r="E12" s="32"/>
      <c r="F12" s="36" t="s">
        <v>809</v>
      </c>
      <c r="G12" s="36" t="s">
        <v>811</v>
      </c>
    </row>
    <row r="13" spans="1:15" x14ac:dyDescent="0.25">
      <c r="A13" s="34" t="s">
        <v>22</v>
      </c>
      <c r="B13" s="36"/>
      <c r="C13" s="35"/>
      <c r="D13" s="34" t="str">
        <f t="shared" si="0"/>
        <v xml:space="preserve"> - - bitte auswählen - -</v>
      </c>
      <c r="E13" s="32"/>
      <c r="F13" s="36" t="s">
        <v>809</v>
      </c>
      <c r="G13" s="36" t="s">
        <v>811</v>
      </c>
    </row>
    <row r="14" spans="1:15" x14ac:dyDescent="0.25">
      <c r="A14" s="34" t="s">
        <v>23</v>
      </c>
      <c r="B14" s="34"/>
      <c r="C14" s="35"/>
      <c r="D14" s="34" t="str">
        <f t="shared" si="0"/>
        <v xml:space="preserve"> - - bitte auswählen - -</v>
      </c>
      <c r="E14" s="32"/>
      <c r="F14" s="36" t="s">
        <v>809</v>
      </c>
      <c r="G14" s="36" t="s">
        <v>811</v>
      </c>
    </row>
    <row r="15" spans="1:15" x14ac:dyDescent="0.25">
      <c r="A15" s="34" t="s">
        <v>24</v>
      </c>
      <c r="B15" s="36"/>
      <c r="C15" s="35"/>
      <c r="D15" s="34" t="str">
        <f t="shared" si="0"/>
        <v xml:space="preserve"> - - bitte auswählen - -</v>
      </c>
      <c r="E15" s="32"/>
      <c r="F15" s="36" t="s">
        <v>809</v>
      </c>
      <c r="G15" s="36" t="s">
        <v>811</v>
      </c>
    </row>
    <row r="16" spans="1:15" x14ac:dyDescent="0.25">
      <c r="A16" s="34" t="s">
        <v>25</v>
      </c>
      <c r="B16" s="34"/>
      <c r="C16" s="35"/>
      <c r="D16" s="34" t="str">
        <f t="shared" si="0"/>
        <v xml:space="preserve"> - - bitte auswählen - -</v>
      </c>
      <c r="E16" s="32"/>
      <c r="F16" s="36" t="s">
        <v>809</v>
      </c>
      <c r="G16" s="36" t="s">
        <v>811</v>
      </c>
    </row>
    <row r="17" spans="1:7" x14ac:dyDescent="0.25">
      <c r="A17" s="34" t="s">
        <v>26</v>
      </c>
      <c r="B17" s="36"/>
      <c r="C17" s="35"/>
      <c r="D17" s="34" t="str">
        <f t="shared" si="0"/>
        <v xml:space="preserve"> - - bitte auswählen - -</v>
      </c>
      <c r="E17" s="32"/>
      <c r="F17" s="36" t="s">
        <v>809</v>
      </c>
      <c r="G17" s="36" t="s">
        <v>811</v>
      </c>
    </row>
    <row r="18" spans="1:7" x14ac:dyDescent="0.25">
      <c r="A18" s="34" t="s">
        <v>27</v>
      </c>
      <c r="B18" s="34"/>
      <c r="C18" s="35"/>
      <c r="D18" s="34" t="str">
        <f t="shared" si="0"/>
        <v xml:space="preserve"> - - bitte auswählen - -</v>
      </c>
      <c r="E18" s="32"/>
      <c r="F18" s="36" t="s">
        <v>809</v>
      </c>
      <c r="G18" s="36" t="s">
        <v>811</v>
      </c>
    </row>
    <row r="19" spans="1:7" x14ac:dyDescent="0.25">
      <c r="A19" s="34" t="s">
        <v>28</v>
      </c>
      <c r="B19" s="36"/>
      <c r="C19" s="35"/>
      <c r="D19" s="34" t="str">
        <f t="shared" si="0"/>
        <v xml:space="preserve"> - - bitte auswählen - -</v>
      </c>
      <c r="E19" s="32"/>
      <c r="F19" s="36" t="s">
        <v>809</v>
      </c>
      <c r="G19" s="36" t="s">
        <v>811</v>
      </c>
    </row>
    <row r="20" spans="1:7" x14ac:dyDescent="0.25">
      <c r="A20" s="34" t="s">
        <v>29</v>
      </c>
      <c r="B20" s="34"/>
      <c r="C20" s="35"/>
      <c r="D20" s="34" t="str">
        <f t="shared" si="0"/>
        <v xml:space="preserve"> - - bitte auswählen - -</v>
      </c>
      <c r="E20" s="32"/>
      <c r="F20" s="36" t="s">
        <v>809</v>
      </c>
      <c r="G20" s="36" t="s">
        <v>811</v>
      </c>
    </row>
    <row r="21" spans="1:7" x14ac:dyDescent="0.25">
      <c r="A21" s="34" t="s">
        <v>30</v>
      </c>
      <c r="B21" s="36"/>
      <c r="C21" s="35"/>
      <c r="D21" s="34" t="str">
        <f t="shared" si="0"/>
        <v xml:space="preserve"> - - bitte auswählen - -</v>
      </c>
      <c r="E21" s="32"/>
      <c r="F21" s="36" t="s">
        <v>809</v>
      </c>
      <c r="G21" s="36" t="s">
        <v>811</v>
      </c>
    </row>
    <row r="22" spans="1:7" x14ac:dyDescent="0.25">
      <c r="A22" s="34" t="s">
        <v>31</v>
      </c>
      <c r="B22" s="34"/>
      <c r="C22" s="35"/>
      <c r="D22" s="34" t="str">
        <f t="shared" si="0"/>
        <v xml:space="preserve"> - - bitte auswählen - -</v>
      </c>
      <c r="E22" s="32"/>
      <c r="F22" s="36" t="s">
        <v>809</v>
      </c>
      <c r="G22" s="36" t="s">
        <v>811</v>
      </c>
    </row>
    <row r="23" spans="1:7" x14ac:dyDescent="0.25">
      <c r="A23" s="34" t="s">
        <v>32</v>
      </c>
      <c r="B23" s="36"/>
      <c r="C23" s="35"/>
      <c r="D23" s="34" t="str">
        <f t="shared" si="0"/>
        <v xml:space="preserve"> - - bitte auswählen - -</v>
      </c>
      <c r="E23" s="32"/>
      <c r="F23" s="36" t="s">
        <v>809</v>
      </c>
      <c r="G23" s="36" t="s">
        <v>811</v>
      </c>
    </row>
    <row r="24" spans="1:7" x14ac:dyDescent="0.25">
      <c r="A24" s="34" t="s">
        <v>33</v>
      </c>
      <c r="B24" s="34"/>
      <c r="C24" s="35"/>
      <c r="D24" s="34" t="str">
        <f t="shared" si="0"/>
        <v xml:space="preserve"> - - bitte auswählen - -</v>
      </c>
      <c r="E24" s="32"/>
      <c r="F24" s="36" t="s">
        <v>809</v>
      </c>
      <c r="G24" s="36" t="s">
        <v>811</v>
      </c>
    </row>
    <row r="25" spans="1:7" x14ac:dyDescent="0.25">
      <c r="A25" s="34" t="s">
        <v>34</v>
      </c>
      <c r="B25" s="36"/>
      <c r="C25" s="35"/>
      <c r="D25" s="34" t="str">
        <f t="shared" si="0"/>
        <v xml:space="preserve"> - - bitte auswählen - -</v>
      </c>
      <c r="E25" s="32"/>
      <c r="F25" s="36" t="s">
        <v>809</v>
      </c>
      <c r="G25" s="36" t="s">
        <v>811</v>
      </c>
    </row>
    <row r="27" spans="1:7" x14ac:dyDescent="0.25">
      <c r="B27" s="30"/>
    </row>
    <row r="33" s="4" customFormat="1" x14ac:dyDescent="0.25"/>
    <row r="34" s="4" customFormat="1" x14ac:dyDescent="0.25"/>
    <row r="35" s="4" customFormat="1" x14ac:dyDescent="0.25"/>
    <row r="36" s="4" customFormat="1" x14ac:dyDescent="0.25"/>
    <row r="37" s="4" customFormat="1" x14ac:dyDescent="0.25"/>
    <row r="38" s="4" customFormat="1" x14ac:dyDescent="0.25"/>
    <row r="39" s="4" customFormat="1" x14ac:dyDescent="0.25"/>
    <row r="40" s="4" customFormat="1" x14ac:dyDescent="0.25"/>
    <row r="41" s="4" customFormat="1" x14ac:dyDescent="0.25"/>
    <row r="42" s="4" customFormat="1" x14ac:dyDescent="0.25"/>
    <row r="43" s="4" customFormat="1" x14ac:dyDescent="0.25"/>
    <row r="44" s="4" customFormat="1" x14ac:dyDescent="0.25"/>
    <row r="45" s="4" customFormat="1" x14ac:dyDescent="0.25"/>
    <row r="46" s="4" customFormat="1" x14ac:dyDescent="0.25"/>
    <row r="47" s="4" customFormat="1" x14ac:dyDescent="0.25"/>
    <row r="48" s="4" customFormat="1" x14ac:dyDescent="0.25"/>
    <row r="49" s="4" customFormat="1" x14ac:dyDescent="0.25"/>
    <row r="50" s="4" customFormat="1" x14ac:dyDescent="0.25"/>
    <row r="51" s="4" customFormat="1" x14ac:dyDescent="0.25"/>
    <row r="52" s="4" customFormat="1" x14ac:dyDescent="0.25"/>
    <row r="53" s="4" customFormat="1" x14ac:dyDescent="0.25"/>
    <row r="54" s="4" customFormat="1" x14ac:dyDescent="0.25"/>
    <row r="55" s="4" customFormat="1" x14ac:dyDescent="0.25"/>
    <row r="56" s="4" customFormat="1" x14ac:dyDescent="0.25"/>
    <row r="57" s="4" customFormat="1" x14ac:dyDescent="0.25"/>
    <row r="58" s="4" customFormat="1" x14ac:dyDescent="0.25"/>
    <row r="59" s="4" customFormat="1" x14ac:dyDescent="0.25"/>
    <row r="60" s="4" customFormat="1" x14ac:dyDescent="0.25"/>
    <row r="61" s="4" customFormat="1" x14ac:dyDescent="0.25"/>
    <row r="62" s="4" customFormat="1" x14ac:dyDescent="0.25"/>
    <row r="63" s="4" customFormat="1" x14ac:dyDescent="0.25"/>
    <row r="64" s="4" customFormat="1" x14ac:dyDescent="0.25"/>
    <row r="65" s="4" customFormat="1" x14ac:dyDescent="0.25"/>
    <row r="66" s="4" customFormat="1" x14ac:dyDescent="0.25"/>
    <row r="67" s="4" customFormat="1" x14ac:dyDescent="0.25"/>
    <row r="68" s="4" customFormat="1" x14ac:dyDescent="0.25"/>
    <row r="69" s="4" customFormat="1" x14ac:dyDescent="0.25"/>
    <row r="70" s="4" customFormat="1" x14ac:dyDescent="0.25"/>
  </sheetData>
  <mergeCells count="1">
    <mergeCell ref="A1:E1"/>
  </mergeCells>
  <dataValidations count="1">
    <dataValidation type="whole" allowBlank="1" showInputMessage="1" showErrorMessage="1" sqref="E6:E25" xr:uid="{D9A3ABAC-B801-4450-B43C-EF88231D7A0E}">
      <formula1>0</formula1>
      <formula2>1800</formula2>
    </dataValidation>
  </dataValidations>
  <pageMargins left="0.7" right="0.7" top="0.78740157499999996" bottom="0.78740157499999996" header="0.3" footer="0.3"/>
  <pageSetup paperSize="9" orientation="landscape" horizontalDpi="4294967293" verticalDpi="12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AEEA692-8620-409B-9809-65E7EE6443D9}">
          <x14:formula1>
            <xm:f>_xlfn.ANCHORARRAY(Hilfsliste!$A$2)</xm:f>
          </x14:formula1>
          <xm:sqref>B6:B25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A02376-3565-4B3D-9C5C-332DA94B9F65}">
  <sheetPr>
    <tabColor theme="7" tint="0.79998168889431442"/>
  </sheetPr>
  <dimension ref="A1:N70"/>
  <sheetViews>
    <sheetView workbookViewId="0">
      <selection activeCell="B10" sqref="B10:E10"/>
    </sheetView>
  </sheetViews>
  <sheetFormatPr baseColWidth="10" defaultColWidth="9" defaultRowHeight="15" x14ac:dyDescent="0.25"/>
  <cols>
    <col min="1" max="1" width="5.28515625" style="4" customWidth="1"/>
    <col min="2" max="2" width="18.28515625" style="4" customWidth="1"/>
    <col min="3" max="4" width="16.140625" style="4" customWidth="1"/>
    <col min="5" max="5" width="22.85546875" style="4" customWidth="1"/>
    <col min="6" max="9" width="6.7109375" style="4" customWidth="1"/>
    <col min="10" max="10" width="17.42578125" style="4" customWidth="1"/>
    <col min="11" max="11" width="4.7109375" style="4" bestFit="1" customWidth="1"/>
    <col min="12" max="12" width="16.28515625" style="4" customWidth="1"/>
    <col min="13" max="13" width="11.42578125" style="4" customWidth="1"/>
    <col min="14" max="14" width="32.42578125" style="4" bestFit="1" customWidth="1"/>
    <col min="15" max="15" width="37.42578125" style="4" customWidth="1"/>
    <col min="16" max="256" width="11.42578125" style="4" customWidth="1"/>
    <col min="257" max="16384" width="9" style="4"/>
  </cols>
  <sheetData>
    <row r="1" spans="1:14" ht="24" x14ac:dyDescent="0.4">
      <c r="A1" s="53" t="str">
        <f>Gaue!I1</f>
        <v>Jugendfernwettkampf 2026</v>
      </c>
      <c r="B1" s="53"/>
      <c r="C1" s="53"/>
      <c r="D1" s="53"/>
      <c r="E1" s="2" t="str">
        <f>Deckblatt!B10</f>
        <v xml:space="preserve"> - - bitte auswählen - -</v>
      </c>
      <c r="F1" s="3"/>
      <c r="G1" s="3"/>
      <c r="H1" s="3"/>
      <c r="I1" s="3"/>
      <c r="J1" s="3"/>
      <c r="K1" s="3"/>
      <c r="L1" s="3"/>
    </row>
    <row r="3" spans="1:14" ht="21" x14ac:dyDescent="0.35">
      <c r="A3" s="3" t="s">
        <v>804</v>
      </c>
      <c r="N3" s="29" t="str">
        <f>HYPERLINK("#'Deckblatt'!A1","⬅ Zurück zum Deckblatt")</f>
        <v>⬅ Zurück zum Deckblatt</v>
      </c>
    </row>
    <row r="5" spans="1:14" x14ac:dyDescent="0.25">
      <c r="A5" s="37" t="s">
        <v>5</v>
      </c>
      <c r="B5" s="33" t="s">
        <v>6</v>
      </c>
      <c r="C5" s="37" t="s">
        <v>7</v>
      </c>
      <c r="D5" s="38" t="s">
        <v>8</v>
      </c>
      <c r="E5" s="33" t="s">
        <v>9</v>
      </c>
      <c r="F5" s="37" t="s">
        <v>10</v>
      </c>
      <c r="G5" s="37" t="s">
        <v>11</v>
      </c>
      <c r="H5" s="37" t="s">
        <v>12</v>
      </c>
      <c r="I5" s="37" t="s">
        <v>13</v>
      </c>
      <c r="J5" s="37" t="s">
        <v>14</v>
      </c>
      <c r="K5" s="37" t="s">
        <v>15</v>
      </c>
    </row>
    <row r="6" spans="1:14" x14ac:dyDescent="0.25">
      <c r="A6" s="34" t="s">
        <v>10</v>
      </c>
      <c r="B6" s="36"/>
      <c r="C6" s="36"/>
      <c r="D6" s="35" t="str">
        <f>$E$1</f>
        <v xml:space="preserve"> - - bitte auswählen - -</v>
      </c>
      <c r="E6" s="36"/>
      <c r="F6" s="39"/>
      <c r="G6" s="39"/>
      <c r="H6" s="39"/>
      <c r="I6" s="32">
        <f t="shared" ref="I6:I55" si="0">SUM(F6:H6)</f>
        <v>0</v>
      </c>
      <c r="J6" s="34" t="s">
        <v>810</v>
      </c>
      <c r="K6" s="34" t="s">
        <v>811</v>
      </c>
    </row>
    <row r="7" spans="1:14" x14ac:dyDescent="0.25">
      <c r="A7" s="34" t="s">
        <v>11</v>
      </c>
      <c r="B7" s="36"/>
      <c r="C7" s="36"/>
      <c r="D7" s="35" t="str">
        <f t="shared" ref="D7:D55" si="1">$E$1</f>
        <v xml:space="preserve"> - - bitte auswählen - -</v>
      </c>
      <c r="E7" s="36"/>
      <c r="F7" s="39"/>
      <c r="G7" s="39"/>
      <c r="H7" s="39"/>
      <c r="I7" s="32">
        <f t="shared" si="0"/>
        <v>0</v>
      </c>
      <c r="J7" s="34" t="s">
        <v>810</v>
      </c>
      <c r="K7" s="34" t="s">
        <v>811</v>
      </c>
    </row>
    <row r="8" spans="1:14" x14ac:dyDescent="0.25">
      <c r="A8" s="34" t="s">
        <v>12</v>
      </c>
      <c r="B8" s="36"/>
      <c r="C8" s="36"/>
      <c r="D8" s="35" t="str">
        <f t="shared" si="1"/>
        <v xml:space="preserve"> - - bitte auswählen - -</v>
      </c>
      <c r="E8" s="36"/>
      <c r="F8" s="39"/>
      <c r="G8" s="39"/>
      <c r="H8" s="39"/>
      <c r="I8" s="32">
        <f t="shared" si="0"/>
        <v>0</v>
      </c>
      <c r="J8" s="34" t="s">
        <v>810</v>
      </c>
      <c r="K8" s="34" t="s">
        <v>811</v>
      </c>
    </row>
    <row r="9" spans="1:14" x14ac:dyDescent="0.25">
      <c r="A9" s="34" t="s">
        <v>18</v>
      </c>
      <c r="B9" s="36"/>
      <c r="C9" s="36"/>
      <c r="D9" s="35" t="str">
        <f t="shared" si="1"/>
        <v xml:space="preserve"> - - bitte auswählen - -</v>
      </c>
      <c r="E9" s="36"/>
      <c r="F9" s="39"/>
      <c r="G9" s="39"/>
      <c r="H9" s="39"/>
      <c r="I9" s="32">
        <f t="shared" si="0"/>
        <v>0</v>
      </c>
      <c r="J9" s="34" t="s">
        <v>810</v>
      </c>
      <c r="K9" s="34" t="s">
        <v>811</v>
      </c>
    </row>
    <row r="10" spans="1:14" x14ac:dyDescent="0.25">
      <c r="A10" s="34" t="s">
        <v>19</v>
      </c>
      <c r="B10" s="36"/>
      <c r="C10" s="36"/>
      <c r="D10" s="35" t="str">
        <f t="shared" si="1"/>
        <v xml:space="preserve"> - - bitte auswählen - -</v>
      </c>
      <c r="E10" s="36"/>
      <c r="F10" s="39"/>
      <c r="G10" s="39"/>
      <c r="H10" s="39"/>
      <c r="I10" s="32">
        <f t="shared" si="0"/>
        <v>0</v>
      </c>
      <c r="J10" s="34" t="s">
        <v>810</v>
      </c>
      <c r="K10" s="34" t="s">
        <v>811</v>
      </c>
    </row>
    <row r="11" spans="1:14" x14ac:dyDescent="0.25">
      <c r="A11" s="34" t="s">
        <v>20</v>
      </c>
      <c r="B11" s="36"/>
      <c r="C11" s="36"/>
      <c r="D11" s="35" t="str">
        <f t="shared" si="1"/>
        <v xml:space="preserve"> - - bitte auswählen - -</v>
      </c>
      <c r="E11" s="36"/>
      <c r="F11" s="39"/>
      <c r="G11" s="39"/>
      <c r="H11" s="39"/>
      <c r="I11" s="32">
        <f t="shared" si="0"/>
        <v>0</v>
      </c>
      <c r="J11" s="34" t="s">
        <v>810</v>
      </c>
      <c r="K11" s="34" t="s">
        <v>811</v>
      </c>
    </row>
    <row r="12" spans="1:14" x14ac:dyDescent="0.25">
      <c r="A12" s="34" t="s">
        <v>21</v>
      </c>
      <c r="B12" s="36"/>
      <c r="C12" s="36"/>
      <c r="D12" s="35" t="str">
        <f t="shared" si="1"/>
        <v xml:space="preserve"> - - bitte auswählen - -</v>
      </c>
      <c r="E12" s="36"/>
      <c r="F12" s="39"/>
      <c r="G12" s="39"/>
      <c r="H12" s="39"/>
      <c r="I12" s="32">
        <f t="shared" si="0"/>
        <v>0</v>
      </c>
      <c r="J12" s="34" t="s">
        <v>810</v>
      </c>
      <c r="K12" s="34" t="s">
        <v>811</v>
      </c>
    </row>
    <row r="13" spans="1:14" x14ac:dyDescent="0.25">
      <c r="A13" s="34" t="s">
        <v>22</v>
      </c>
      <c r="B13" s="36"/>
      <c r="C13" s="36"/>
      <c r="D13" s="35" t="str">
        <f t="shared" si="1"/>
        <v xml:space="preserve"> - - bitte auswählen - -</v>
      </c>
      <c r="E13" s="36"/>
      <c r="F13" s="39"/>
      <c r="G13" s="39"/>
      <c r="H13" s="39"/>
      <c r="I13" s="32">
        <f t="shared" si="0"/>
        <v>0</v>
      </c>
      <c r="J13" s="34" t="s">
        <v>810</v>
      </c>
      <c r="K13" s="34" t="s">
        <v>811</v>
      </c>
    </row>
    <row r="14" spans="1:14" x14ac:dyDescent="0.25">
      <c r="A14" s="34" t="s">
        <v>23</v>
      </c>
      <c r="B14" s="36"/>
      <c r="C14" s="36"/>
      <c r="D14" s="35" t="str">
        <f t="shared" si="1"/>
        <v xml:space="preserve"> - - bitte auswählen - -</v>
      </c>
      <c r="E14" s="36"/>
      <c r="F14" s="39"/>
      <c r="G14" s="39"/>
      <c r="H14" s="39"/>
      <c r="I14" s="32">
        <f t="shared" si="0"/>
        <v>0</v>
      </c>
      <c r="J14" s="34" t="s">
        <v>810</v>
      </c>
      <c r="K14" s="34" t="s">
        <v>811</v>
      </c>
    </row>
    <row r="15" spans="1:14" x14ac:dyDescent="0.25">
      <c r="A15" s="34" t="s">
        <v>24</v>
      </c>
      <c r="B15" s="36"/>
      <c r="C15" s="36"/>
      <c r="D15" s="35" t="str">
        <f t="shared" si="1"/>
        <v xml:space="preserve"> - - bitte auswählen - -</v>
      </c>
      <c r="E15" s="36"/>
      <c r="F15" s="39"/>
      <c r="G15" s="39"/>
      <c r="H15" s="39"/>
      <c r="I15" s="32">
        <f t="shared" si="0"/>
        <v>0</v>
      </c>
      <c r="J15" s="34" t="s">
        <v>810</v>
      </c>
      <c r="K15" s="34" t="s">
        <v>811</v>
      </c>
    </row>
    <row r="16" spans="1:14" x14ac:dyDescent="0.25">
      <c r="A16" s="34" t="s">
        <v>25</v>
      </c>
      <c r="B16" s="36"/>
      <c r="C16" s="36"/>
      <c r="D16" s="35" t="str">
        <f t="shared" si="1"/>
        <v xml:space="preserve"> - - bitte auswählen - -</v>
      </c>
      <c r="E16" s="36"/>
      <c r="F16" s="39"/>
      <c r="G16" s="39"/>
      <c r="H16" s="39"/>
      <c r="I16" s="32">
        <f t="shared" si="0"/>
        <v>0</v>
      </c>
      <c r="J16" s="34" t="s">
        <v>810</v>
      </c>
      <c r="K16" s="34" t="s">
        <v>811</v>
      </c>
    </row>
    <row r="17" spans="1:11" x14ac:dyDescent="0.25">
      <c r="A17" s="34" t="s">
        <v>26</v>
      </c>
      <c r="B17" s="36"/>
      <c r="C17" s="36"/>
      <c r="D17" s="35" t="str">
        <f t="shared" si="1"/>
        <v xml:space="preserve"> - - bitte auswählen - -</v>
      </c>
      <c r="E17" s="36"/>
      <c r="F17" s="39"/>
      <c r="G17" s="39"/>
      <c r="H17" s="39"/>
      <c r="I17" s="32">
        <f t="shared" si="0"/>
        <v>0</v>
      </c>
      <c r="J17" s="34" t="s">
        <v>810</v>
      </c>
      <c r="K17" s="34" t="s">
        <v>811</v>
      </c>
    </row>
    <row r="18" spans="1:11" x14ac:dyDescent="0.25">
      <c r="A18" s="34" t="s">
        <v>27</v>
      </c>
      <c r="B18" s="36"/>
      <c r="C18" s="36"/>
      <c r="D18" s="35" t="str">
        <f t="shared" si="1"/>
        <v xml:space="preserve"> - - bitte auswählen - -</v>
      </c>
      <c r="E18" s="36"/>
      <c r="F18" s="39"/>
      <c r="G18" s="39"/>
      <c r="H18" s="39"/>
      <c r="I18" s="32">
        <f t="shared" si="0"/>
        <v>0</v>
      </c>
      <c r="J18" s="34" t="s">
        <v>810</v>
      </c>
      <c r="K18" s="34" t="s">
        <v>811</v>
      </c>
    </row>
    <row r="19" spans="1:11" x14ac:dyDescent="0.25">
      <c r="A19" s="34" t="s">
        <v>28</v>
      </c>
      <c r="B19" s="36"/>
      <c r="C19" s="36"/>
      <c r="D19" s="35" t="str">
        <f t="shared" si="1"/>
        <v xml:space="preserve"> - - bitte auswählen - -</v>
      </c>
      <c r="E19" s="36"/>
      <c r="F19" s="39"/>
      <c r="G19" s="39"/>
      <c r="H19" s="39"/>
      <c r="I19" s="32">
        <f t="shared" si="0"/>
        <v>0</v>
      </c>
      <c r="J19" s="34" t="s">
        <v>810</v>
      </c>
      <c r="K19" s="34" t="s">
        <v>811</v>
      </c>
    </row>
    <row r="20" spans="1:11" x14ac:dyDescent="0.25">
      <c r="A20" s="34" t="s">
        <v>29</v>
      </c>
      <c r="B20" s="36"/>
      <c r="C20" s="36"/>
      <c r="D20" s="35" t="str">
        <f t="shared" si="1"/>
        <v xml:space="preserve"> - - bitte auswählen - -</v>
      </c>
      <c r="E20" s="36"/>
      <c r="F20" s="39"/>
      <c r="G20" s="39"/>
      <c r="H20" s="39"/>
      <c r="I20" s="32">
        <f t="shared" si="0"/>
        <v>0</v>
      </c>
      <c r="J20" s="34" t="s">
        <v>810</v>
      </c>
      <c r="K20" s="34" t="s">
        <v>811</v>
      </c>
    </row>
    <row r="21" spans="1:11" x14ac:dyDescent="0.25">
      <c r="A21" s="34" t="s">
        <v>30</v>
      </c>
      <c r="B21" s="36"/>
      <c r="C21" s="36"/>
      <c r="D21" s="35" t="str">
        <f t="shared" si="1"/>
        <v xml:space="preserve"> - - bitte auswählen - -</v>
      </c>
      <c r="E21" s="36"/>
      <c r="F21" s="39"/>
      <c r="G21" s="39"/>
      <c r="H21" s="39"/>
      <c r="I21" s="32">
        <f t="shared" si="0"/>
        <v>0</v>
      </c>
      <c r="J21" s="34" t="s">
        <v>810</v>
      </c>
      <c r="K21" s="34" t="s">
        <v>811</v>
      </c>
    </row>
    <row r="22" spans="1:11" x14ac:dyDescent="0.25">
      <c r="A22" s="34" t="s">
        <v>31</v>
      </c>
      <c r="B22" s="36"/>
      <c r="C22" s="36"/>
      <c r="D22" s="35" t="str">
        <f t="shared" si="1"/>
        <v xml:space="preserve"> - - bitte auswählen - -</v>
      </c>
      <c r="E22" s="36"/>
      <c r="F22" s="39"/>
      <c r="G22" s="39"/>
      <c r="H22" s="39"/>
      <c r="I22" s="32">
        <f t="shared" si="0"/>
        <v>0</v>
      </c>
      <c r="J22" s="34" t="s">
        <v>810</v>
      </c>
      <c r="K22" s="34" t="s">
        <v>811</v>
      </c>
    </row>
    <row r="23" spans="1:11" x14ac:dyDescent="0.25">
      <c r="A23" s="34" t="s">
        <v>32</v>
      </c>
      <c r="B23" s="36"/>
      <c r="C23" s="36"/>
      <c r="D23" s="35" t="str">
        <f t="shared" si="1"/>
        <v xml:space="preserve"> - - bitte auswählen - -</v>
      </c>
      <c r="E23" s="36"/>
      <c r="F23" s="39"/>
      <c r="G23" s="39"/>
      <c r="H23" s="39"/>
      <c r="I23" s="32">
        <f t="shared" si="0"/>
        <v>0</v>
      </c>
      <c r="J23" s="34" t="s">
        <v>810</v>
      </c>
      <c r="K23" s="34" t="s">
        <v>811</v>
      </c>
    </row>
    <row r="24" spans="1:11" x14ac:dyDescent="0.25">
      <c r="A24" s="34" t="s">
        <v>33</v>
      </c>
      <c r="B24" s="36"/>
      <c r="C24" s="36"/>
      <c r="D24" s="35" t="str">
        <f t="shared" si="1"/>
        <v xml:space="preserve"> - - bitte auswählen - -</v>
      </c>
      <c r="E24" s="36"/>
      <c r="F24" s="39"/>
      <c r="G24" s="39"/>
      <c r="H24" s="39"/>
      <c r="I24" s="32">
        <f t="shared" si="0"/>
        <v>0</v>
      </c>
      <c r="J24" s="34" t="s">
        <v>810</v>
      </c>
      <c r="K24" s="34" t="s">
        <v>811</v>
      </c>
    </row>
    <row r="25" spans="1:11" x14ac:dyDescent="0.25">
      <c r="A25" s="34" t="s">
        <v>34</v>
      </c>
      <c r="B25" s="36"/>
      <c r="C25" s="36"/>
      <c r="D25" s="35" t="str">
        <f t="shared" si="1"/>
        <v xml:space="preserve"> - - bitte auswählen - -</v>
      </c>
      <c r="E25" s="36"/>
      <c r="F25" s="39"/>
      <c r="G25" s="39"/>
      <c r="H25" s="39"/>
      <c r="I25" s="32">
        <f t="shared" si="0"/>
        <v>0</v>
      </c>
      <c r="J25" s="34" t="s">
        <v>810</v>
      </c>
      <c r="K25" s="34" t="s">
        <v>811</v>
      </c>
    </row>
    <row r="26" spans="1:11" x14ac:dyDescent="0.25">
      <c r="A26" s="34" t="s">
        <v>35</v>
      </c>
      <c r="B26" s="36"/>
      <c r="C26" s="36"/>
      <c r="D26" s="35" t="str">
        <f t="shared" si="1"/>
        <v xml:space="preserve"> - - bitte auswählen - -</v>
      </c>
      <c r="E26" s="36"/>
      <c r="F26" s="39"/>
      <c r="G26" s="39"/>
      <c r="H26" s="39"/>
      <c r="I26" s="32">
        <f t="shared" si="0"/>
        <v>0</v>
      </c>
      <c r="J26" s="34" t="s">
        <v>810</v>
      </c>
      <c r="K26" s="34" t="s">
        <v>811</v>
      </c>
    </row>
    <row r="27" spans="1:11" x14ac:dyDescent="0.25">
      <c r="A27" s="34" t="s">
        <v>36</v>
      </c>
      <c r="B27" s="36"/>
      <c r="C27" s="36"/>
      <c r="D27" s="35" t="str">
        <f t="shared" si="1"/>
        <v xml:space="preserve"> - - bitte auswählen - -</v>
      </c>
      <c r="E27" s="36"/>
      <c r="F27" s="39"/>
      <c r="G27" s="39"/>
      <c r="H27" s="39"/>
      <c r="I27" s="32">
        <f t="shared" si="0"/>
        <v>0</v>
      </c>
      <c r="J27" s="34" t="s">
        <v>810</v>
      </c>
      <c r="K27" s="34" t="s">
        <v>811</v>
      </c>
    </row>
    <row r="28" spans="1:11" x14ac:dyDescent="0.25">
      <c r="A28" s="34" t="s">
        <v>37</v>
      </c>
      <c r="B28" s="36"/>
      <c r="C28" s="36"/>
      <c r="D28" s="35" t="str">
        <f t="shared" si="1"/>
        <v xml:space="preserve"> - - bitte auswählen - -</v>
      </c>
      <c r="E28" s="36"/>
      <c r="F28" s="39"/>
      <c r="G28" s="39"/>
      <c r="H28" s="39"/>
      <c r="I28" s="32">
        <f t="shared" si="0"/>
        <v>0</v>
      </c>
      <c r="J28" s="34" t="s">
        <v>810</v>
      </c>
      <c r="K28" s="34" t="s">
        <v>811</v>
      </c>
    </row>
    <row r="29" spans="1:11" x14ac:dyDescent="0.25">
      <c r="A29" s="34" t="s">
        <v>38</v>
      </c>
      <c r="B29" s="36"/>
      <c r="C29" s="36"/>
      <c r="D29" s="35" t="str">
        <f t="shared" si="1"/>
        <v xml:space="preserve"> - - bitte auswählen - -</v>
      </c>
      <c r="E29" s="36"/>
      <c r="F29" s="39"/>
      <c r="G29" s="39"/>
      <c r="H29" s="39"/>
      <c r="I29" s="32">
        <f t="shared" si="0"/>
        <v>0</v>
      </c>
      <c r="J29" s="34" t="s">
        <v>810</v>
      </c>
      <c r="K29" s="34" t="s">
        <v>811</v>
      </c>
    </row>
    <row r="30" spans="1:11" x14ac:dyDescent="0.25">
      <c r="A30" s="34" t="s">
        <v>39</v>
      </c>
      <c r="B30" s="36"/>
      <c r="C30" s="36"/>
      <c r="D30" s="35" t="str">
        <f t="shared" si="1"/>
        <v xml:space="preserve"> - - bitte auswählen - -</v>
      </c>
      <c r="E30" s="36"/>
      <c r="F30" s="39"/>
      <c r="G30" s="39"/>
      <c r="H30" s="39"/>
      <c r="I30" s="32">
        <f t="shared" si="0"/>
        <v>0</v>
      </c>
      <c r="J30" s="34" t="s">
        <v>810</v>
      </c>
      <c r="K30" s="34" t="s">
        <v>811</v>
      </c>
    </row>
    <row r="31" spans="1:11" x14ac:dyDescent="0.25">
      <c r="A31" s="34" t="s">
        <v>40</v>
      </c>
      <c r="B31" s="36"/>
      <c r="C31" s="36"/>
      <c r="D31" s="35" t="str">
        <f t="shared" si="1"/>
        <v xml:space="preserve"> - - bitte auswählen - -</v>
      </c>
      <c r="E31" s="36"/>
      <c r="F31" s="39"/>
      <c r="G31" s="39"/>
      <c r="H31" s="39"/>
      <c r="I31" s="32">
        <f t="shared" si="0"/>
        <v>0</v>
      </c>
      <c r="J31" s="34" t="s">
        <v>810</v>
      </c>
      <c r="K31" s="34" t="s">
        <v>811</v>
      </c>
    </row>
    <row r="32" spans="1:11" x14ac:dyDescent="0.25">
      <c r="A32" s="34" t="s">
        <v>41</v>
      </c>
      <c r="B32" s="36"/>
      <c r="C32" s="36"/>
      <c r="D32" s="35" t="str">
        <f t="shared" si="1"/>
        <v xml:space="preserve"> - - bitte auswählen - -</v>
      </c>
      <c r="E32" s="36"/>
      <c r="F32" s="39"/>
      <c r="G32" s="39"/>
      <c r="H32" s="39"/>
      <c r="I32" s="32">
        <f t="shared" si="0"/>
        <v>0</v>
      </c>
      <c r="J32" s="34" t="s">
        <v>810</v>
      </c>
      <c r="K32" s="34" t="s">
        <v>811</v>
      </c>
    </row>
    <row r="33" spans="1:11" x14ac:dyDescent="0.25">
      <c r="A33" s="34" t="s">
        <v>42</v>
      </c>
      <c r="B33" s="36"/>
      <c r="C33" s="36"/>
      <c r="D33" s="35" t="str">
        <f t="shared" si="1"/>
        <v xml:space="preserve"> - - bitte auswählen - -</v>
      </c>
      <c r="E33" s="36"/>
      <c r="F33" s="39"/>
      <c r="G33" s="39"/>
      <c r="H33" s="39"/>
      <c r="I33" s="32">
        <f t="shared" si="0"/>
        <v>0</v>
      </c>
      <c r="J33" s="34" t="s">
        <v>810</v>
      </c>
      <c r="K33" s="34" t="s">
        <v>811</v>
      </c>
    </row>
    <row r="34" spans="1:11" x14ac:dyDescent="0.25">
      <c r="A34" s="34" t="s">
        <v>43</v>
      </c>
      <c r="B34" s="36"/>
      <c r="C34" s="36"/>
      <c r="D34" s="35" t="str">
        <f t="shared" si="1"/>
        <v xml:space="preserve"> - - bitte auswählen - -</v>
      </c>
      <c r="E34" s="36"/>
      <c r="F34" s="39"/>
      <c r="G34" s="39"/>
      <c r="H34" s="39"/>
      <c r="I34" s="32">
        <f t="shared" si="0"/>
        <v>0</v>
      </c>
      <c r="J34" s="34" t="s">
        <v>810</v>
      </c>
      <c r="K34" s="34" t="s">
        <v>811</v>
      </c>
    </row>
    <row r="35" spans="1:11" x14ac:dyDescent="0.25">
      <c r="A35" s="34" t="s">
        <v>44</v>
      </c>
      <c r="B35" s="36"/>
      <c r="C35" s="36"/>
      <c r="D35" s="35" t="str">
        <f t="shared" si="1"/>
        <v xml:space="preserve"> - - bitte auswählen - -</v>
      </c>
      <c r="E35" s="36"/>
      <c r="F35" s="39"/>
      <c r="G35" s="39"/>
      <c r="H35" s="39"/>
      <c r="I35" s="32">
        <f t="shared" si="0"/>
        <v>0</v>
      </c>
      <c r="J35" s="34" t="s">
        <v>810</v>
      </c>
      <c r="K35" s="34" t="s">
        <v>811</v>
      </c>
    </row>
    <row r="36" spans="1:11" x14ac:dyDescent="0.25">
      <c r="A36" s="34" t="s">
        <v>45</v>
      </c>
      <c r="B36" s="36"/>
      <c r="C36" s="36"/>
      <c r="D36" s="35" t="str">
        <f t="shared" si="1"/>
        <v xml:space="preserve"> - - bitte auswählen - -</v>
      </c>
      <c r="E36" s="36"/>
      <c r="F36" s="39"/>
      <c r="G36" s="39"/>
      <c r="H36" s="39"/>
      <c r="I36" s="32">
        <f t="shared" si="0"/>
        <v>0</v>
      </c>
      <c r="J36" s="34" t="s">
        <v>810</v>
      </c>
      <c r="K36" s="34" t="s">
        <v>811</v>
      </c>
    </row>
    <row r="37" spans="1:11" x14ac:dyDescent="0.25">
      <c r="A37" s="34" t="s">
        <v>46</v>
      </c>
      <c r="B37" s="36"/>
      <c r="C37" s="36"/>
      <c r="D37" s="35" t="str">
        <f t="shared" si="1"/>
        <v xml:space="preserve"> - - bitte auswählen - -</v>
      </c>
      <c r="E37" s="36"/>
      <c r="F37" s="39"/>
      <c r="G37" s="39"/>
      <c r="H37" s="39"/>
      <c r="I37" s="32">
        <f t="shared" si="0"/>
        <v>0</v>
      </c>
      <c r="J37" s="34" t="s">
        <v>810</v>
      </c>
      <c r="K37" s="34" t="s">
        <v>811</v>
      </c>
    </row>
    <row r="38" spans="1:11" x14ac:dyDescent="0.25">
      <c r="A38" s="34" t="s">
        <v>47</v>
      </c>
      <c r="B38" s="36"/>
      <c r="C38" s="36"/>
      <c r="D38" s="35" t="str">
        <f t="shared" si="1"/>
        <v xml:space="preserve"> - - bitte auswählen - -</v>
      </c>
      <c r="E38" s="36"/>
      <c r="F38" s="39"/>
      <c r="G38" s="39"/>
      <c r="H38" s="39"/>
      <c r="I38" s="32">
        <f t="shared" si="0"/>
        <v>0</v>
      </c>
      <c r="J38" s="34" t="s">
        <v>810</v>
      </c>
      <c r="K38" s="34" t="s">
        <v>811</v>
      </c>
    </row>
    <row r="39" spans="1:11" x14ac:dyDescent="0.25">
      <c r="A39" s="34" t="s">
        <v>48</v>
      </c>
      <c r="B39" s="36"/>
      <c r="C39" s="36"/>
      <c r="D39" s="35" t="str">
        <f t="shared" si="1"/>
        <v xml:space="preserve"> - - bitte auswählen - -</v>
      </c>
      <c r="E39" s="36"/>
      <c r="F39" s="39"/>
      <c r="G39" s="39"/>
      <c r="H39" s="39"/>
      <c r="I39" s="32">
        <f t="shared" si="0"/>
        <v>0</v>
      </c>
      <c r="J39" s="34" t="s">
        <v>810</v>
      </c>
      <c r="K39" s="34" t="s">
        <v>811</v>
      </c>
    </row>
    <row r="40" spans="1:11" x14ac:dyDescent="0.25">
      <c r="A40" s="34" t="s">
        <v>49</v>
      </c>
      <c r="B40" s="36"/>
      <c r="C40" s="36"/>
      <c r="D40" s="35" t="str">
        <f t="shared" si="1"/>
        <v xml:space="preserve"> - - bitte auswählen - -</v>
      </c>
      <c r="E40" s="36"/>
      <c r="F40" s="39"/>
      <c r="G40" s="39"/>
      <c r="H40" s="39"/>
      <c r="I40" s="32">
        <f t="shared" si="0"/>
        <v>0</v>
      </c>
      <c r="J40" s="34" t="s">
        <v>810</v>
      </c>
      <c r="K40" s="34" t="s">
        <v>811</v>
      </c>
    </row>
    <row r="41" spans="1:11" x14ac:dyDescent="0.25">
      <c r="A41" s="34" t="s">
        <v>50</v>
      </c>
      <c r="B41" s="36"/>
      <c r="C41" s="36"/>
      <c r="D41" s="35" t="str">
        <f t="shared" si="1"/>
        <v xml:space="preserve"> - - bitte auswählen - -</v>
      </c>
      <c r="E41" s="36"/>
      <c r="F41" s="39"/>
      <c r="G41" s="39"/>
      <c r="H41" s="39"/>
      <c r="I41" s="32">
        <f t="shared" si="0"/>
        <v>0</v>
      </c>
      <c r="J41" s="34" t="s">
        <v>810</v>
      </c>
      <c r="K41" s="34" t="s">
        <v>811</v>
      </c>
    </row>
    <row r="42" spans="1:11" x14ac:dyDescent="0.25">
      <c r="A42" s="34" t="s">
        <v>51</v>
      </c>
      <c r="B42" s="36"/>
      <c r="C42" s="36"/>
      <c r="D42" s="35" t="str">
        <f t="shared" si="1"/>
        <v xml:space="preserve"> - - bitte auswählen - -</v>
      </c>
      <c r="E42" s="36"/>
      <c r="F42" s="39"/>
      <c r="G42" s="39"/>
      <c r="H42" s="39"/>
      <c r="I42" s="32">
        <f t="shared" si="0"/>
        <v>0</v>
      </c>
      <c r="J42" s="34" t="s">
        <v>810</v>
      </c>
      <c r="K42" s="34" t="s">
        <v>811</v>
      </c>
    </row>
    <row r="43" spans="1:11" x14ac:dyDescent="0.25">
      <c r="A43" s="34" t="s">
        <v>52</v>
      </c>
      <c r="B43" s="36"/>
      <c r="C43" s="36"/>
      <c r="D43" s="35" t="str">
        <f t="shared" si="1"/>
        <v xml:space="preserve"> - - bitte auswählen - -</v>
      </c>
      <c r="E43" s="36"/>
      <c r="F43" s="39"/>
      <c r="G43" s="39"/>
      <c r="H43" s="39"/>
      <c r="I43" s="32">
        <f t="shared" si="0"/>
        <v>0</v>
      </c>
      <c r="J43" s="34" t="s">
        <v>810</v>
      </c>
      <c r="K43" s="34" t="s">
        <v>811</v>
      </c>
    </row>
    <row r="44" spans="1:11" x14ac:dyDescent="0.25">
      <c r="A44" s="34" t="s">
        <v>53</v>
      </c>
      <c r="B44" s="36"/>
      <c r="C44" s="36"/>
      <c r="D44" s="35" t="str">
        <f t="shared" si="1"/>
        <v xml:space="preserve"> - - bitte auswählen - -</v>
      </c>
      <c r="E44" s="36"/>
      <c r="F44" s="39"/>
      <c r="G44" s="39"/>
      <c r="H44" s="39"/>
      <c r="I44" s="32">
        <f t="shared" si="0"/>
        <v>0</v>
      </c>
      <c r="J44" s="34" t="s">
        <v>810</v>
      </c>
      <c r="K44" s="34" t="s">
        <v>811</v>
      </c>
    </row>
    <row r="45" spans="1:11" x14ac:dyDescent="0.25">
      <c r="A45" s="34" t="s">
        <v>54</v>
      </c>
      <c r="B45" s="36"/>
      <c r="C45" s="36"/>
      <c r="D45" s="35" t="str">
        <f t="shared" si="1"/>
        <v xml:space="preserve"> - - bitte auswählen - -</v>
      </c>
      <c r="E45" s="36"/>
      <c r="F45" s="39"/>
      <c r="G45" s="39"/>
      <c r="H45" s="39"/>
      <c r="I45" s="32">
        <f t="shared" si="0"/>
        <v>0</v>
      </c>
      <c r="J45" s="34" t="s">
        <v>810</v>
      </c>
      <c r="K45" s="34" t="s">
        <v>811</v>
      </c>
    </row>
    <row r="46" spans="1:11" x14ac:dyDescent="0.25">
      <c r="A46" s="34" t="s">
        <v>55</v>
      </c>
      <c r="B46" s="36"/>
      <c r="C46" s="36"/>
      <c r="D46" s="35" t="str">
        <f t="shared" si="1"/>
        <v xml:space="preserve"> - - bitte auswählen - -</v>
      </c>
      <c r="E46" s="36"/>
      <c r="F46" s="39"/>
      <c r="G46" s="39"/>
      <c r="H46" s="39"/>
      <c r="I46" s="32">
        <f t="shared" si="0"/>
        <v>0</v>
      </c>
      <c r="J46" s="34" t="s">
        <v>810</v>
      </c>
      <c r="K46" s="34" t="s">
        <v>811</v>
      </c>
    </row>
    <row r="47" spans="1:11" x14ac:dyDescent="0.25">
      <c r="A47" s="34" t="s">
        <v>56</v>
      </c>
      <c r="B47" s="36"/>
      <c r="C47" s="36"/>
      <c r="D47" s="35" t="str">
        <f t="shared" si="1"/>
        <v xml:space="preserve"> - - bitte auswählen - -</v>
      </c>
      <c r="E47" s="36"/>
      <c r="F47" s="39"/>
      <c r="G47" s="39"/>
      <c r="H47" s="39"/>
      <c r="I47" s="32">
        <f t="shared" si="0"/>
        <v>0</v>
      </c>
      <c r="J47" s="34" t="s">
        <v>810</v>
      </c>
      <c r="K47" s="34" t="s">
        <v>811</v>
      </c>
    </row>
    <row r="48" spans="1:11" x14ac:dyDescent="0.25">
      <c r="A48" s="34" t="s">
        <v>57</v>
      </c>
      <c r="B48" s="36"/>
      <c r="C48" s="36"/>
      <c r="D48" s="35" t="str">
        <f t="shared" si="1"/>
        <v xml:space="preserve"> - - bitte auswählen - -</v>
      </c>
      <c r="E48" s="36"/>
      <c r="F48" s="39"/>
      <c r="G48" s="39"/>
      <c r="H48" s="39"/>
      <c r="I48" s="32">
        <f t="shared" si="0"/>
        <v>0</v>
      </c>
      <c r="J48" s="34" t="s">
        <v>810</v>
      </c>
      <c r="K48" s="34" t="s">
        <v>811</v>
      </c>
    </row>
    <row r="49" spans="1:11" x14ac:dyDescent="0.25">
      <c r="A49" s="34" t="s">
        <v>58</v>
      </c>
      <c r="B49" s="36"/>
      <c r="C49" s="36"/>
      <c r="D49" s="35" t="str">
        <f t="shared" si="1"/>
        <v xml:space="preserve"> - - bitte auswählen - -</v>
      </c>
      <c r="E49" s="36"/>
      <c r="F49" s="39"/>
      <c r="G49" s="39"/>
      <c r="H49" s="39"/>
      <c r="I49" s="32">
        <f t="shared" si="0"/>
        <v>0</v>
      </c>
      <c r="J49" s="34" t="s">
        <v>810</v>
      </c>
      <c r="K49" s="34" t="s">
        <v>811</v>
      </c>
    </row>
    <row r="50" spans="1:11" x14ac:dyDescent="0.25">
      <c r="A50" s="34" t="s">
        <v>59</v>
      </c>
      <c r="B50" s="36"/>
      <c r="C50" s="36"/>
      <c r="D50" s="35" t="str">
        <f t="shared" si="1"/>
        <v xml:space="preserve"> - - bitte auswählen - -</v>
      </c>
      <c r="E50" s="36"/>
      <c r="F50" s="39"/>
      <c r="G50" s="39"/>
      <c r="H50" s="39"/>
      <c r="I50" s="32">
        <f t="shared" si="0"/>
        <v>0</v>
      </c>
      <c r="J50" s="34" t="s">
        <v>810</v>
      </c>
      <c r="K50" s="34" t="s">
        <v>811</v>
      </c>
    </row>
    <row r="51" spans="1:11" x14ac:dyDescent="0.25">
      <c r="A51" s="34" t="s">
        <v>60</v>
      </c>
      <c r="B51" s="36"/>
      <c r="C51" s="36"/>
      <c r="D51" s="35" t="str">
        <f t="shared" si="1"/>
        <v xml:space="preserve"> - - bitte auswählen - -</v>
      </c>
      <c r="E51" s="36"/>
      <c r="F51" s="39"/>
      <c r="G51" s="39"/>
      <c r="H51" s="39"/>
      <c r="I51" s="32">
        <f t="shared" si="0"/>
        <v>0</v>
      </c>
      <c r="J51" s="34" t="s">
        <v>810</v>
      </c>
      <c r="K51" s="34" t="s">
        <v>811</v>
      </c>
    </row>
    <row r="52" spans="1:11" x14ac:dyDescent="0.25">
      <c r="A52" s="34" t="s">
        <v>61</v>
      </c>
      <c r="B52" s="36"/>
      <c r="C52" s="36"/>
      <c r="D52" s="35" t="str">
        <f t="shared" si="1"/>
        <v xml:space="preserve"> - - bitte auswählen - -</v>
      </c>
      <c r="E52" s="36"/>
      <c r="F52" s="39"/>
      <c r="G52" s="39"/>
      <c r="H52" s="39"/>
      <c r="I52" s="32">
        <f t="shared" si="0"/>
        <v>0</v>
      </c>
      <c r="J52" s="34" t="s">
        <v>810</v>
      </c>
      <c r="K52" s="34" t="s">
        <v>811</v>
      </c>
    </row>
    <row r="53" spans="1:11" x14ac:dyDescent="0.25">
      <c r="A53" s="34" t="s">
        <v>62</v>
      </c>
      <c r="B53" s="36"/>
      <c r="C53" s="36"/>
      <c r="D53" s="35" t="str">
        <f t="shared" si="1"/>
        <v xml:space="preserve"> - - bitte auswählen - -</v>
      </c>
      <c r="E53" s="36"/>
      <c r="F53" s="39"/>
      <c r="G53" s="39"/>
      <c r="H53" s="39"/>
      <c r="I53" s="32">
        <f t="shared" si="0"/>
        <v>0</v>
      </c>
      <c r="J53" s="34" t="s">
        <v>810</v>
      </c>
      <c r="K53" s="34" t="s">
        <v>811</v>
      </c>
    </row>
    <row r="54" spans="1:11" x14ac:dyDescent="0.25">
      <c r="A54" s="34" t="s">
        <v>63</v>
      </c>
      <c r="B54" s="36"/>
      <c r="C54" s="36"/>
      <c r="D54" s="35" t="str">
        <f t="shared" si="1"/>
        <v xml:space="preserve"> - - bitte auswählen - -</v>
      </c>
      <c r="E54" s="36"/>
      <c r="F54" s="39"/>
      <c r="G54" s="39"/>
      <c r="H54" s="39"/>
      <c r="I54" s="32">
        <f t="shared" si="0"/>
        <v>0</v>
      </c>
      <c r="J54" s="34" t="s">
        <v>810</v>
      </c>
      <c r="K54" s="34" t="s">
        <v>811</v>
      </c>
    </row>
    <row r="55" spans="1:11" x14ac:dyDescent="0.25">
      <c r="A55" s="34" t="s">
        <v>64</v>
      </c>
      <c r="B55" s="36"/>
      <c r="C55" s="36"/>
      <c r="D55" s="35" t="str">
        <f t="shared" si="1"/>
        <v xml:space="preserve"> - - bitte auswählen - -</v>
      </c>
      <c r="E55" s="36"/>
      <c r="F55" s="39"/>
      <c r="G55" s="39"/>
      <c r="H55" s="39"/>
      <c r="I55" s="32">
        <f t="shared" si="0"/>
        <v>0</v>
      </c>
      <c r="J55" s="34" t="s">
        <v>810</v>
      </c>
      <c r="K55" s="34" t="s">
        <v>811</v>
      </c>
    </row>
    <row r="57" spans="1:11" x14ac:dyDescent="0.25">
      <c r="B57" s="30"/>
    </row>
    <row r="65" s="4" customFormat="1" x14ac:dyDescent="0.25"/>
    <row r="66" s="4" customFormat="1" x14ac:dyDescent="0.25"/>
    <row r="67" s="4" customFormat="1" x14ac:dyDescent="0.25"/>
    <row r="68" s="4" customFormat="1" x14ac:dyDescent="0.25"/>
    <row r="69" s="4" customFormat="1" x14ac:dyDescent="0.25"/>
    <row r="70" s="4" customFormat="1" x14ac:dyDescent="0.25"/>
  </sheetData>
  <mergeCells count="1">
    <mergeCell ref="A1:D1"/>
  </mergeCells>
  <dataValidations count="1">
    <dataValidation type="whole" allowBlank="1" showInputMessage="1" showErrorMessage="1" sqref="F6:H55" xr:uid="{DFBE3A42-B0C5-4F4C-A5DD-EE7C66F75E6E}">
      <formula1>0</formula1>
      <formula2>200</formula2>
    </dataValidation>
  </dataValidations>
  <pageMargins left="0.7" right="0.7" top="0.78740157499999996" bottom="0.78740157499999996" header="0.3" footer="0.3"/>
  <pageSetup paperSize="9" orientation="landscape" horizontalDpi="4294967293" verticalDpi="12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914ABAE-4A1A-4133-AF2A-BA7BB8182A72}">
          <x14:formula1>
            <xm:f>_xlfn.ANCHORARRAY(Hilfsliste!$A$2)</xm:f>
          </x14:formula1>
          <xm:sqref>E6:E55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6174D5-B092-4006-91B5-F0DE887B2848}">
  <sheetPr>
    <tabColor theme="7" tint="0.79998168889431442"/>
  </sheetPr>
  <dimension ref="A1:O70"/>
  <sheetViews>
    <sheetView workbookViewId="0">
      <selection activeCell="B10" sqref="B10:E10"/>
    </sheetView>
  </sheetViews>
  <sheetFormatPr baseColWidth="10" defaultColWidth="9" defaultRowHeight="15" x14ac:dyDescent="0.25"/>
  <cols>
    <col min="1" max="1" width="5.28515625" style="4" customWidth="1"/>
    <col min="2" max="2" width="42.7109375" style="4" customWidth="1"/>
    <col min="3" max="3" width="16.140625" style="4" customWidth="1"/>
    <col min="4" max="4" width="18.28515625" style="4" customWidth="1"/>
    <col min="5" max="5" width="16.140625" style="4" customWidth="1"/>
    <col min="6" max="6" width="22.85546875" style="4" customWidth="1"/>
    <col min="7" max="10" width="6.7109375" style="4" customWidth="1"/>
    <col min="11" max="11" width="5.28515625" style="4" customWidth="1"/>
    <col min="12" max="12" width="3.28515625" style="4" customWidth="1"/>
    <col min="13" max="13" width="16.28515625" style="4" customWidth="1"/>
    <col min="14" max="14" width="11.42578125" style="4" customWidth="1"/>
    <col min="15" max="15" width="37.42578125" style="4" customWidth="1"/>
    <col min="16" max="257" width="11.42578125" style="4" customWidth="1"/>
    <col min="258" max="16384" width="9" style="4"/>
  </cols>
  <sheetData>
    <row r="1" spans="1:15" ht="24" x14ac:dyDescent="0.4">
      <c r="A1" s="53" t="str">
        <f>Gaue!I1</f>
        <v>Jugendfernwettkampf 2026</v>
      </c>
      <c r="B1" s="53"/>
      <c r="C1" s="53"/>
      <c r="D1" s="53"/>
      <c r="E1" s="53"/>
      <c r="F1" s="3" t="str">
        <f>Deckblatt!B10</f>
        <v xml:space="preserve"> - - bitte auswählen - -</v>
      </c>
      <c r="G1" s="3"/>
      <c r="H1" s="3"/>
      <c r="I1" s="3"/>
      <c r="J1" s="3"/>
      <c r="K1" s="3"/>
      <c r="L1" s="3"/>
      <c r="M1" s="3"/>
    </row>
    <row r="3" spans="1:15" ht="21" x14ac:dyDescent="0.35">
      <c r="A3" s="3" t="s">
        <v>805</v>
      </c>
      <c r="O3" s="29" t="str">
        <f>HYPERLINK("#'Deckblatt'!A1","⬅ Zurück zum Deckblatt")</f>
        <v>⬅ Zurück zum Deckblatt</v>
      </c>
    </row>
    <row r="5" spans="1:15" x14ac:dyDescent="0.25">
      <c r="A5" s="31" t="s">
        <v>5</v>
      </c>
      <c r="B5" s="31" t="s">
        <v>9</v>
      </c>
      <c r="C5" s="31" t="s">
        <v>812</v>
      </c>
      <c r="D5" s="31" t="s">
        <v>8</v>
      </c>
      <c r="E5" s="32" t="s">
        <v>13</v>
      </c>
      <c r="F5" s="33" t="s">
        <v>14</v>
      </c>
      <c r="G5" s="33" t="s">
        <v>15</v>
      </c>
    </row>
    <row r="6" spans="1:15" x14ac:dyDescent="0.25">
      <c r="A6" s="34" t="s">
        <v>10</v>
      </c>
      <c r="B6" s="34"/>
      <c r="C6" s="35"/>
      <c r="D6" s="34" t="str">
        <f>$F$1</f>
        <v xml:space="preserve"> - - bitte auswählen - -</v>
      </c>
      <c r="E6" s="32"/>
      <c r="F6" s="36" t="s">
        <v>810</v>
      </c>
      <c r="G6" s="36" t="s">
        <v>811</v>
      </c>
    </row>
    <row r="7" spans="1:15" x14ac:dyDescent="0.25">
      <c r="A7" s="34" t="s">
        <v>11</v>
      </c>
      <c r="B7" s="36"/>
      <c r="C7" s="35"/>
      <c r="D7" s="34" t="str">
        <f t="shared" ref="D7:D25" si="0">$F$1</f>
        <v xml:space="preserve"> - - bitte auswählen - -</v>
      </c>
      <c r="E7" s="32"/>
      <c r="F7" s="36" t="s">
        <v>810</v>
      </c>
      <c r="G7" s="36" t="s">
        <v>811</v>
      </c>
    </row>
    <row r="8" spans="1:15" x14ac:dyDescent="0.25">
      <c r="A8" s="34" t="s">
        <v>12</v>
      </c>
      <c r="B8" s="36"/>
      <c r="C8" s="35"/>
      <c r="D8" s="34" t="str">
        <f t="shared" si="0"/>
        <v xml:space="preserve"> - - bitte auswählen - -</v>
      </c>
      <c r="E8" s="32"/>
      <c r="F8" s="36" t="s">
        <v>810</v>
      </c>
      <c r="G8" s="36" t="s">
        <v>811</v>
      </c>
    </row>
    <row r="9" spans="1:15" x14ac:dyDescent="0.25">
      <c r="A9" s="34" t="s">
        <v>18</v>
      </c>
      <c r="B9" s="34"/>
      <c r="C9" s="35"/>
      <c r="D9" s="34" t="str">
        <f t="shared" si="0"/>
        <v xml:space="preserve"> - - bitte auswählen - -</v>
      </c>
      <c r="E9" s="32"/>
      <c r="F9" s="36" t="s">
        <v>810</v>
      </c>
      <c r="G9" s="36" t="s">
        <v>811</v>
      </c>
    </row>
    <row r="10" spans="1:15" x14ac:dyDescent="0.25">
      <c r="A10" s="34" t="s">
        <v>19</v>
      </c>
      <c r="B10" s="34"/>
      <c r="C10" s="35"/>
      <c r="D10" s="34" t="str">
        <f t="shared" si="0"/>
        <v xml:space="preserve"> - - bitte auswählen - -</v>
      </c>
      <c r="E10" s="32"/>
      <c r="F10" s="36" t="s">
        <v>810</v>
      </c>
      <c r="G10" s="36" t="s">
        <v>811</v>
      </c>
    </row>
    <row r="11" spans="1:15" x14ac:dyDescent="0.25">
      <c r="A11" s="34" t="s">
        <v>20</v>
      </c>
      <c r="B11" s="36"/>
      <c r="C11" s="35"/>
      <c r="D11" s="34" t="str">
        <f t="shared" si="0"/>
        <v xml:space="preserve"> - - bitte auswählen - -</v>
      </c>
      <c r="E11" s="32"/>
      <c r="F11" s="36" t="s">
        <v>810</v>
      </c>
      <c r="G11" s="36" t="s">
        <v>811</v>
      </c>
    </row>
    <row r="12" spans="1:15" x14ac:dyDescent="0.25">
      <c r="A12" s="34" t="s">
        <v>21</v>
      </c>
      <c r="B12" s="36"/>
      <c r="C12" s="35"/>
      <c r="D12" s="34" t="str">
        <f t="shared" si="0"/>
        <v xml:space="preserve"> - - bitte auswählen - -</v>
      </c>
      <c r="E12" s="32"/>
      <c r="F12" s="36" t="s">
        <v>810</v>
      </c>
      <c r="G12" s="36" t="s">
        <v>811</v>
      </c>
    </row>
    <row r="13" spans="1:15" x14ac:dyDescent="0.25">
      <c r="A13" s="34" t="s">
        <v>22</v>
      </c>
      <c r="B13" s="36"/>
      <c r="C13" s="35"/>
      <c r="D13" s="34" t="str">
        <f t="shared" si="0"/>
        <v xml:space="preserve"> - - bitte auswählen - -</v>
      </c>
      <c r="E13" s="32"/>
      <c r="F13" s="36" t="s">
        <v>810</v>
      </c>
      <c r="G13" s="36" t="s">
        <v>811</v>
      </c>
    </row>
    <row r="14" spans="1:15" x14ac:dyDescent="0.25">
      <c r="A14" s="34" t="s">
        <v>23</v>
      </c>
      <c r="B14" s="34"/>
      <c r="C14" s="35"/>
      <c r="D14" s="34" t="str">
        <f t="shared" si="0"/>
        <v xml:space="preserve"> - - bitte auswählen - -</v>
      </c>
      <c r="E14" s="32"/>
      <c r="F14" s="36" t="s">
        <v>810</v>
      </c>
      <c r="G14" s="36" t="s">
        <v>811</v>
      </c>
    </row>
    <row r="15" spans="1:15" x14ac:dyDescent="0.25">
      <c r="A15" s="34" t="s">
        <v>24</v>
      </c>
      <c r="B15" s="36"/>
      <c r="C15" s="35"/>
      <c r="D15" s="34" t="str">
        <f t="shared" si="0"/>
        <v xml:space="preserve"> - - bitte auswählen - -</v>
      </c>
      <c r="E15" s="32"/>
      <c r="F15" s="36" t="s">
        <v>810</v>
      </c>
      <c r="G15" s="36" t="s">
        <v>811</v>
      </c>
    </row>
    <row r="16" spans="1:15" x14ac:dyDescent="0.25">
      <c r="A16" s="34" t="s">
        <v>25</v>
      </c>
      <c r="B16" s="34"/>
      <c r="C16" s="35"/>
      <c r="D16" s="34" t="str">
        <f t="shared" si="0"/>
        <v xml:space="preserve"> - - bitte auswählen - -</v>
      </c>
      <c r="E16" s="32"/>
      <c r="F16" s="36" t="s">
        <v>810</v>
      </c>
      <c r="G16" s="36" t="s">
        <v>811</v>
      </c>
    </row>
    <row r="17" spans="1:7" x14ac:dyDescent="0.25">
      <c r="A17" s="34" t="s">
        <v>26</v>
      </c>
      <c r="B17" s="36"/>
      <c r="C17" s="35"/>
      <c r="D17" s="34" t="str">
        <f t="shared" si="0"/>
        <v xml:space="preserve"> - - bitte auswählen - -</v>
      </c>
      <c r="E17" s="32"/>
      <c r="F17" s="36" t="s">
        <v>810</v>
      </c>
      <c r="G17" s="36" t="s">
        <v>811</v>
      </c>
    </row>
    <row r="18" spans="1:7" x14ac:dyDescent="0.25">
      <c r="A18" s="34" t="s">
        <v>27</v>
      </c>
      <c r="B18" s="34"/>
      <c r="C18" s="35"/>
      <c r="D18" s="34" t="str">
        <f t="shared" si="0"/>
        <v xml:space="preserve"> - - bitte auswählen - -</v>
      </c>
      <c r="E18" s="32"/>
      <c r="F18" s="36" t="s">
        <v>810</v>
      </c>
      <c r="G18" s="36" t="s">
        <v>811</v>
      </c>
    </row>
    <row r="19" spans="1:7" x14ac:dyDescent="0.25">
      <c r="A19" s="34" t="s">
        <v>28</v>
      </c>
      <c r="B19" s="36"/>
      <c r="C19" s="35"/>
      <c r="D19" s="34" t="str">
        <f t="shared" si="0"/>
        <v xml:space="preserve"> - - bitte auswählen - -</v>
      </c>
      <c r="E19" s="32"/>
      <c r="F19" s="36" t="s">
        <v>810</v>
      </c>
      <c r="G19" s="36" t="s">
        <v>811</v>
      </c>
    </row>
    <row r="20" spans="1:7" x14ac:dyDescent="0.25">
      <c r="A20" s="34" t="s">
        <v>29</v>
      </c>
      <c r="B20" s="34"/>
      <c r="C20" s="35"/>
      <c r="D20" s="34" t="str">
        <f t="shared" si="0"/>
        <v xml:space="preserve"> - - bitte auswählen - -</v>
      </c>
      <c r="E20" s="32"/>
      <c r="F20" s="36" t="s">
        <v>810</v>
      </c>
      <c r="G20" s="36" t="s">
        <v>811</v>
      </c>
    </row>
    <row r="21" spans="1:7" x14ac:dyDescent="0.25">
      <c r="A21" s="34" t="s">
        <v>30</v>
      </c>
      <c r="B21" s="36"/>
      <c r="C21" s="35"/>
      <c r="D21" s="34" t="str">
        <f t="shared" si="0"/>
        <v xml:space="preserve"> - - bitte auswählen - -</v>
      </c>
      <c r="E21" s="32"/>
      <c r="F21" s="36" t="s">
        <v>810</v>
      </c>
      <c r="G21" s="36" t="s">
        <v>811</v>
      </c>
    </row>
    <row r="22" spans="1:7" x14ac:dyDescent="0.25">
      <c r="A22" s="34" t="s">
        <v>31</v>
      </c>
      <c r="B22" s="34"/>
      <c r="C22" s="35"/>
      <c r="D22" s="34" t="str">
        <f t="shared" si="0"/>
        <v xml:space="preserve"> - - bitte auswählen - -</v>
      </c>
      <c r="E22" s="32"/>
      <c r="F22" s="36" t="s">
        <v>810</v>
      </c>
      <c r="G22" s="36" t="s">
        <v>811</v>
      </c>
    </row>
    <row r="23" spans="1:7" x14ac:dyDescent="0.25">
      <c r="A23" s="34" t="s">
        <v>32</v>
      </c>
      <c r="B23" s="36"/>
      <c r="C23" s="35"/>
      <c r="D23" s="34" t="str">
        <f t="shared" si="0"/>
        <v xml:space="preserve"> - - bitte auswählen - -</v>
      </c>
      <c r="E23" s="32"/>
      <c r="F23" s="36" t="s">
        <v>810</v>
      </c>
      <c r="G23" s="36" t="s">
        <v>811</v>
      </c>
    </row>
    <row r="24" spans="1:7" x14ac:dyDescent="0.25">
      <c r="A24" s="34" t="s">
        <v>33</v>
      </c>
      <c r="B24" s="34"/>
      <c r="C24" s="35"/>
      <c r="D24" s="34" t="str">
        <f t="shared" si="0"/>
        <v xml:space="preserve"> - - bitte auswählen - -</v>
      </c>
      <c r="E24" s="32"/>
      <c r="F24" s="36" t="s">
        <v>810</v>
      </c>
      <c r="G24" s="36" t="s">
        <v>811</v>
      </c>
    </row>
    <row r="25" spans="1:7" x14ac:dyDescent="0.25">
      <c r="A25" s="34" t="s">
        <v>34</v>
      </c>
      <c r="B25" s="36"/>
      <c r="C25" s="35"/>
      <c r="D25" s="34" t="str">
        <f t="shared" si="0"/>
        <v xml:space="preserve"> - - bitte auswählen - -</v>
      </c>
      <c r="E25" s="32"/>
      <c r="F25" s="36" t="s">
        <v>810</v>
      </c>
      <c r="G25" s="36" t="s">
        <v>811</v>
      </c>
    </row>
    <row r="27" spans="1:7" x14ac:dyDescent="0.25">
      <c r="B27" s="30"/>
    </row>
    <row r="33" s="4" customFormat="1" x14ac:dyDescent="0.25"/>
    <row r="34" s="4" customFormat="1" x14ac:dyDescent="0.25"/>
    <row r="35" s="4" customFormat="1" x14ac:dyDescent="0.25"/>
    <row r="36" s="4" customFormat="1" x14ac:dyDescent="0.25"/>
    <row r="37" s="4" customFormat="1" x14ac:dyDescent="0.25"/>
    <row r="38" s="4" customFormat="1" x14ac:dyDescent="0.25"/>
    <row r="39" s="4" customFormat="1" x14ac:dyDescent="0.25"/>
    <row r="40" s="4" customFormat="1" x14ac:dyDescent="0.25"/>
    <row r="41" s="4" customFormat="1" x14ac:dyDescent="0.25"/>
    <row r="42" s="4" customFormat="1" x14ac:dyDescent="0.25"/>
    <row r="43" s="4" customFormat="1" x14ac:dyDescent="0.25"/>
    <row r="44" s="4" customFormat="1" x14ac:dyDescent="0.25"/>
    <row r="45" s="4" customFormat="1" x14ac:dyDescent="0.25"/>
    <row r="46" s="4" customFormat="1" x14ac:dyDescent="0.25"/>
    <row r="47" s="4" customFormat="1" x14ac:dyDescent="0.25"/>
    <row r="48" s="4" customFormat="1" x14ac:dyDescent="0.25"/>
    <row r="49" s="4" customFormat="1" x14ac:dyDescent="0.25"/>
    <row r="50" s="4" customFormat="1" x14ac:dyDescent="0.25"/>
    <row r="51" s="4" customFormat="1" x14ac:dyDescent="0.25"/>
    <row r="52" s="4" customFormat="1" x14ac:dyDescent="0.25"/>
    <row r="53" s="4" customFormat="1" x14ac:dyDescent="0.25"/>
    <row r="54" s="4" customFormat="1" x14ac:dyDescent="0.25"/>
    <row r="55" s="4" customFormat="1" x14ac:dyDescent="0.25"/>
    <row r="56" s="4" customFormat="1" x14ac:dyDescent="0.25"/>
    <row r="57" s="4" customFormat="1" x14ac:dyDescent="0.25"/>
    <row r="58" s="4" customFormat="1" x14ac:dyDescent="0.25"/>
    <row r="59" s="4" customFormat="1" x14ac:dyDescent="0.25"/>
    <row r="60" s="4" customFormat="1" x14ac:dyDescent="0.25"/>
    <row r="61" s="4" customFormat="1" x14ac:dyDescent="0.25"/>
    <row r="62" s="4" customFormat="1" x14ac:dyDescent="0.25"/>
    <row r="63" s="4" customFormat="1" x14ac:dyDescent="0.25"/>
    <row r="64" s="4" customFormat="1" x14ac:dyDescent="0.25"/>
    <row r="65" s="4" customFormat="1" x14ac:dyDescent="0.25"/>
    <row r="66" s="4" customFormat="1" x14ac:dyDescent="0.25"/>
    <row r="67" s="4" customFormat="1" x14ac:dyDescent="0.25"/>
    <row r="68" s="4" customFormat="1" x14ac:dyDescent="0.25"/>
    <row r="69" s="4" customFormat="1" x14ac:dyDescent="0.25"/>
    <row r="70" s="4" customFormat="1" x14ac:dyDescent="0.25"/>
  </sheetData>
  <mergeCells count="1">
    <mergeCell ref="A1:E1"/>
  </mergeCells>
  <dataValidations count="1">
    <dataValidation type="whole" allowBlank="1" showInputMessage="1" showErrorMessage="1" sqref="E6:E25" xr:uid="{D703D1F1-6386-428D-BE25-3756BE86C837}">
      <formula1>0</formula1>
      <formula2>1800</formula2>
    </dataValidation>
  </dataValidations>
  <pageMargins left="0.7" right="0.7" top="0.78740157499999996" bottom="0.78740157499999996" header="0.3" footer="0.3"/>
  <pageSetup paperSize="9" orientation="landscape" horizontalDpi="4294967293" verticalDpi="12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A09A914-7898-407C-A199-6B8FD35F21D6}">
          <x14:formula1>
            <xm:f>_xlfn.ANCHORARRAY(Hilfsliste!$A$2)</xm:f>
          </x14:formula1>
          <xm:sqref>B6:B25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 tint="0.79998168889431442"/>
  </sheetPr>
  <dimension ref="A1:N70"/>
  <sheetViews>
    <sheetView workbookViewId="0">
      <pane xSplit="1" ySplit="5" topLeftCell="B6" activePane="bottomRight" state="frozen"/>
      <selection activeCell="B10" sqref="B10:E10"/>
      <selection pane="topRight" activeCell="B10" sqref="B10:E10"/>
      <selection pane="bottomLeft" activeCell="B10" sqref="B10:E10"/>
      <selection pane="bottomRight" activeCell="C10" sqref="C10"/>
    </sheetView>
  </sheetViews>
  <sheetFormatPr baseColWidth="10" defaultColWidth="9" defaultRowHeight="15" x14ac:dyDescent="0.25"/>
  <cols>
    <col min="1" max="1" width="5" style="4" customWidth="1"/>
    <col min="2" max="4" width="19.5703125" style="4" customWidth="1"/>
    <col min="5" max="5" width="24.28515625" style="4" customWidth="1"/>
    <col min="6" max="9" width="5.7109375" style="4" customWidth="1"/>
    <col min="10" max="10" width="5.85546875" style="4" bestFit="1" customWidth="1"/>
    <col min="11" max="11" width="3.85546875" style="4" bestFit="1" customWidth="1"/>
    <col min="12" max="13" width="11.42578125" style="4" customWidth="1"/>
    <col min="14" max="14" width="32.42578125" style="4" bestFit="1" customWidth="1"/>
    <col min="15" max="15" width="37.42578125" style="4" customWidth="1"/>
    <col min="16" max="256" width="11.42578125" style="4" customWidth="1"/>
    <col min="257" max="16384" width="9" style="4"/>
  </cols>
  <sheetData>
    <row r="1" spans="1:14" ht="24" x14ac:dyDescent="0.4">
      <c r="A1" s="53" t="str">
        <f>Gaue!I1</f>
        <v>Jugendfernwettkampf 2026</v>
      </c>
      <c r="B1" s="53"/>
      <c r="C1" s="53"/>
      <c r="D1" s="53"/>
      <c r="E1" s="2" t="str">
        <f>Deckblatt!B10</f>
        <v xml:space="preserve"> - - bitte auswählen - -</v>
      </c>
      <c r="F1" s="3"/>
      <c r="G1" s="3"/>
      <c r="H1" s="3"/>
      <c r="I1" s="3"/>
      <c r="J1" s="3"/>
      <c r="K1" s="3"/>
    </row>
    <row r="3" spans="1:14" ht="21" x14ac:dyDescent="0.35">
      <c r="A3" s="3" t="s">
        <v>65</v>
      </c>
      <c r="N3" s="29" t="str">
        <f>HYPERLINK("#'Deckblatt'!A1","⬅ Zurück zum Deckblatt")</f>
        <v>⬅ Zurück zum Deckblatt</v>
      </c>
    </row>
    <row r="4" spans="1:14" x14ac:dyDescent="0.25">
      <c r="A4" s="16"/>
      <c r="N4" s="41"/>
    </row>
    <row r="5" spans="1:14" x14ac:dyDescent="0.25">
      <c r="A5" s="37" t="s">
        <v>5</v>
      </c>
      <c r="B5" s="33" t="s">
        <v>6</v>
      </c>
      <c r="C5" s="37" t="s">
        <v>7</v>
      </c>
      <c r="D5" s="38" t="s">
        <v>8</v>
      </c>
      <c r="E5" s="33" t="s">
        <v>9</v>
      </c>
      <c r="F5" s="37" t="s">
        <v>10</v>
      </c>
      <c r="G5" s="37" t="s">
        <v>11</v>
      </c>
      <c r="H5" s="37" t="s">
        <v>12</v>
      </c>
      <c r="I5" s="37" t="s">
        <v>13</v>
      </c>
      <c r="J5" s="37" t="s">
        <v>14</v>
      </c>
      <c r="K5" s="37" t="s">
        <v>15</v>
      </c>
    </row>
    <row r="6" spans="1:14" x14ac:dyDescent="0.25">
      <c r="A6" s="34" t="s">
        <v>10</v>
      </c>
      <c r="B6" s="36"/>
      <c r="C6" s="36"/>
      <c r="D6" s="35" t="str">
        <f>$E$1</f>
        <v xml:space="preserve"> - - bitte auswählen - -</v>
      </c>
      <c r="E6" s="36"/>
      <c r="F6" s="39"/>
      <c r="G6" s="39"/>
      <c r="H6" s="39"/>
      <c r="I6" s="32">
        <f t="shared" ref="I6:I55" si="0">SUM(F6:H6)</f>
        <v>0</v>
      </c>
      <c r="J6" s="34" t="s">
        <v>66</v>
      </c>
      <c r="K6" s="34" t="s">
        <v>17</v>
      </c>
    </row>
    <row r="7" spans="1:14" x14ac:dyDescent="0.25">
      <c r="A7" s="34" t="s">
        <v>11</v>
      </c>
      <c r="B7" s="36"/>
      <c r="C7" s="36"/>
      <c r="D7" s="35" t="str">
        <f t="shared" ref="D7:D55" si="1">$E$1</f>
        <v xml:space="preserve"> - - bitte auswählen - -</v>
      </c>
      <c r="E7" s="36"/>
      <c r="F7" s="39"/>
      <c r="G7" s="39"/>
      <c r="H7" s="39"/>
      <c r="I7" s="32">
        <f t="shared" si="0"/>
        <v>0</v>
      </c>
      <c r="J7" s="34" t="s">
        <v>66</v>
      </c>
      <c r="K7" s="34" t="s">
        <v>17</v>
      </c>
    </row>
    <row r="8" spans="1:14" x14ac:dyDescent="0.25">
      <c r="A8" s="34" t="s">
        <v>12</v>
      </c>
      <c r="B8" s="36"/>
      <c r="C8" s="36"/>
      <c r="D8" s="35" t="str">
        <f t="shared" si="1"/>
        <v xml:space="preserve"> - - bitte auswählen - -</v>
      </c>
      <c r="E8" s="36"/>
      <c r="F8" s="39"/>
      <c r="G8" s="39"/>
      <c r="H8" s="39"/>
      <c r="I8" s="32">
        <f t="shared" si="0"/>
        <v>0</v>
      </c>
      <c r="J8" s="34" t="s">
        <v>66</v>
      </c>
      <c r="K8" s="34" t="s">
        <v>17</v>
      </c>
    </row>
    <row r="9" spans="1:14" x14ac:dyDescent="0.25">
      <c r="A9" s="34" t="s">
        <v>18</v>
      </c>
      <c r="B9" s="36"/>
      <c r="C9" s="36"/>
      <c r="D9" s="35" t="str">
        <f t="shared" si="1"/>
        <v xml:space="preserve"> - - bitte auswählen - -</v>
      </c>
      <c r="E9" s="36"/>
      <c r="F9" s="39"/>
      <c r="G9" s="39"/>
      <c r="H9" s="39"/>
      <c r="I9" s="32">
        <f t="shared" si="0"/>
        <v>0</v>
      </c>
      <c r="J9" s="34" t="s">
        <v>66</v>
      </c>
      <c r="K9" s="34" t="s">
        <v>17</v>
      </c>
    </row>
    <row r="10" spans="1:14" x14ac:dyDescent="0.25">
      <c r="A10" s="34" t="s">
        <v>19</v>
      </c>
      <c r="B10" s="36"/>
      <c r="C10" s="36"/>
      <c r="D10" s="35" t="str">
        <f t="shared" si="1"/>
        <v xml:space="preserve"> - - bitte auswählen - -</v>
      </c>
      <c r="E10" s="36"/>
      <c r="F10" s="39"/>
      <c r="G10" s="39"/>
      <c r="H10" s="39"/>
      <c r="I10" s="32">
        <f t="shared" si="0"/>
        <v>0</v>
      </c>
      <c r="J10" s="34" t="s">
        <v>66</v>
      </c>
      <c r="K10" s="34" t="s">
        <v>17</v>
      </c>
    </row>
    <row r="11" spans="1:14" x14ac:dyDescent="0.25">
      <c r="A11" s="34" t="s">
        <v>20</v>
      </c>
      <c r="B11" s="36"/>
      <c r="C11" s="36"/>
      <c r="D11" s="35" t="str">
        <f t="shared" si="1"/>
        <v xml:space="preserve"> - - bitte auswählen - -</v>
      </c>
      <c r="E11" s="36"/>
      <c r="F11" s="39"/>
      <c r="G11" s="39"/>
      <c r="H11" s="39"/>
      <c r="I11" s="32">
        <f t="shared" si="0"/>
        <v>0</v>
      </c>
      <c r="J11" s="34" t="s">
        <v>66</v>
      </c>
      <c r="K11" s="34" t="s">
        <v>17</v>
      </c>
    </row>
    <row r="12" spans="1:14" x14ac:dyDescent="0.25">
      <c r="A12" s="34" t="s">
        <v>21</v>
      </c>
      <c r="B12" s="36"/>
      <c r="C12" s="36"/>
      <c r="D12" s="35" t="str">
        <f t="shared" si="1"/>
        <v xml:space="preserve"> - - bitte auswählen - -</v>
      </c>
      <c r="E12" s="36"/>
      <c r="F12" s="39"/>
      <c r="G12" s="39"/>
      <c r="H12" s="39"/>
      <c r="I12" s="32">
        <f t="shared" si="0"/>
        <v>0</v>
      </c>
      <c r="J12" s="34" t="s">
        <v>66</v>
      </c>
      <c r="K12" s="34" t="s">
        <v>17</v>
      </c>
    </row>
    <row r="13" spans="1:14" x14ac:dyDescent="0.25">
      <c r="A13" s="34" t="s">
        <v>22</v>
      </c>
      <c r="B13" s="36"/>
      <c r="C13" s="36"/>
      <c r="D13" s="35" t="str">
        <f t="shared" si="1"/>
        <v xml:space="preserve"> - - bitte auswählen - -</v>
      </c>
      <c r="E13" s="36"/>
      <c r="F13" s="39"/>
      <c r="G13" s="39"/>
      <c r="H13" s="39"/>
      <c r="I13" s="32">
        <f t="shared" si="0"/>
        <v>0</v>
      </c>
      <c r="J13" s="34" t="s">
        <v>66</v>
      </c>
      <c r="K13" s="34" t="s">
        <v>17</v>
      </c>
    </row>
    <row r="14" spans="1:14" x14ac:dyDescent="0.25">
      <c r="A14" s="34" t="s">
        <v>23</v>
      </c>
      <c r="B14" s="36"/>
      <c r="C14" s="36"/>
      <c r="D14" s="35" t="str">
        <f t="shared" si="1"/>
        <v xml:space="preserve"> - - bitte auswählen - -</v>
      </c>
      <c r="E14" s="36"/>
      <c r="F14" s="39"/>
      <c r="G14" s="39"/>
      <c r="H14" s="39"/>
      <c r="I14" s="32">
        <f t="shared" si="0"/>
        <v>0</v>
      </c>
      <c r="J14" s="34" t="s">
        <v>66</v>
      </c>
      <c r="K14" s="34" t="s">
        <v>17</v>
      </c>
    </row>
    <row r="15" spans="1:14" x14ac:dyDescent="0.25">
      <c r="A15" s="34" t="s">
        <v>24</v>
      </c>
      <c r="B15" s="36"/>
      <c r="C15" s="36"/>
      <c r="D15" s="35" t="str">
        <f t="shared" si="1"/>
        <v xml:space="preserve"> - - bitte auswählen - -</v>
      </c>
      <c r="E15" s="36"/>
      <c r="F15" s="39"/>
      <c r="G15" s="39"/>
      <c r="H15" s="39"/>
      <c r="I15" s="32">
        <f t="shared" si="0"/>
        <v>0</v>
      </c>
      <c r="J15" s="34" t="s">
        <v>66</v>
      </c>
      <c r="K15" s="34" t="s">
        <v>17</v>
      </c>
    </row>
    <row r="16" spans="1:14" x14ac:dyDescent="0.25">
      <c r="A16" s="34" t="s">
        <v>25</v>
      </c>
      <c r="B16" s="36"/>
      <c r="C16" s="36"/>
      <c r="D16" s="35" t="str">
        <f t="shared" si="1"/>
        <v xml:space="preserve"> - - bitte auswählen - -</v>
      </c>
      <c r="E16" s="36"/>
      <c r="F16" s="39"/>
      <c r="G16" s="39"/>
      <c r="H16" s="39"/>
      <c r="I16" s="32">
        <f t="shared" si="0"/>
        <v>0</v>
      </c>
      <c r="J16" s="34" t="s">
        <v>66</v>
      </c>
      <c r="K16" s="34" t="s">
        <v>17</v>
      </c>
    </row>
    <row r="17" spans="1:11" x14ac:dyDescent="0.25">
      <c r="A17" s="34" t="s">
        <v>26</v>
      </c>
      <c r="B17" s="36"/>
      <c r="C17" s="36"/>
      <c r="D17" s="35" t="str">
        <f t="shared" si="1"/>
        <v xml:space="preserve"> - - bitte auswählen - -</v>
      </c>
      <c r="E17" s="36"/>
      <c r="F17" s="39"/>
      <c r="G17" s="39"/>
      <c r="H17" s="39"/>
      <c r="I17" s="32">
        <f t="shared" si="0"/>
        <v>0</v>
      </c>
      <c r="J17" s="34" t="s">
        <v>66</v>
      </c>
      <c r="K17" s="34" t="s">
        <v>17</v>
      </c>
    </row>
    <row r="18" spans="1:11" x14ac:dyDescent="0.25">
      <c r="A18" s="34" t="s">
        <v>27</v>
      </c>
      <c r="B18" s="36"/>
      <c r="C18" s="36"/>
      <c r="D18" s="35" t="str">
        <f t="shared" si="1"/>
        <v xml:space="preserve"> - - bitte auswählen - -</v>
      </c>
      <c r="E18" s="36"/>
      <c r="F18" s="39"/>
      <c r="G18" s="39"/>
      <c r="H18" s="39"/>
      <c r="I18" s="32">
        <f t="shared" si="0"/>
        <v>0</v>
      </c>
      <c r="J18" s="34" t="s">
        <v>66</v>
      </c>
      <c r="K18" s="34" t="s">
        <v>17</v>
      </c>
    </row>
    <row r="19" spans="1:11" x14ac:dyDescent="0.25">
      <c r="A19" s="34" t="s">
        <v>28</v>
      </c>
      <c r="B19" s="36"/>
      <c r="C19" s="36"/>
      <c r="D19" s="35" t="str">
        <f t="shared" si="1"/>
        <v xml:space="preserve"> - - bitte auswählen - -</v>
      </c>
      <c r="E19" s="36"/>
      <c r="F19" s="39"/>
      <c r="G19" s="39"/>
      <c r="H19" s="39"/>
      <c r="I19" s="32">
        <f t="shared" si="0"/>
        <v>0</v>
      </c>
      <c r="J19" s="34" t="s">
        <v>66</v>
      </c>
      <c r="K19" s="34" t="s">
        <v>17</v>
      </c>
    </row>
    <row r="20" spans="1:11" x14ac:dyDescent="0.25">
      <c r="A20" s="34" t="s">
        <v>29</v>
      </c>
      <c r="B20" s="36"/>
      <c r="C20" s="36"/>
      <c r="D20" s="35" t="str">
        <f t="shared" si="1"/>
        <v xml:space="preserve"> - - bitte auswählen - -</v>
      </c>
      <c r="E20" s="36"/>
      <c r="F20" s="39"/>
      <c r="G20" s="39"/>
      <c r="H20" s="39"/>
      <c r="I20" s="32">
        <f t="shared" si="0"/>
        <v>0</v>
      </c>
      <c r="J20" s="34" t="s">
        <v>66</v>
      </c>
      <c r="K20" s="34" t="s">
        <v>17</v>
      </c>
    </row>
    <row r="21" spans="1:11" x14ac:dyDescent="0.25">
      <c r="A21" s="34" t="s">
        <v>30</v>
      </c>
      <c r="B21" s="36"/>
      <c r="C21" s="36"/>
      <c r="D21" s="35" t="str">
        <f t="shared" si="1"/>
        <v xml:space="preserve"> - - bitte auswählen - -</v>
      </c>
      <c r="E21" s="36"/>
      <c r="F21" s="39"/>
      <c r="G21" s="39"/>
      <c r="H21" s="39"/>
      <c r="I21" s="32">
        <f t="shared" si="0"/>
        <v>0</v>
      </c>
      <c r="J21" s="34" t="s">
        <v>66</v>
      </c>
      <c r="K21" s="34" t="s">
        <v>17</v>
      </c>
    </row>
    <row r="22" spans="1:11" x14ac:dyDescent="0.25">
      <c r="A22" s="34" t="s">
        <v>31</v>
      </c>
      <c r="B22" s="36"/>
      <c r="C22" s="36"/>
      <c r="D22" s="35" t="str">
        <f t="shared" si="1"/>
        <v xml:space="preserve"> - - bitte auswählen - -</v>
      </c>
      <c r="E22" s="36"/>
      <c r="F22" s="39"/>
      <c r="G22" s="39"/>
      <c r="H22" s="39"/>
      <c r="I22" s="32">
        <f t="shared" si="0"/>
        <v>0</v>
      </c>
      <c r="J22" s="34" t="s">
        <v>66</v>
      </c>
      <c r="K22" s="34" t="s">
        <v>17</v>
      </c>
    </row>
    <row r="23" spans="1:11" x14ac:dyDescent="0.25">
      <c r="A23" s="34" t="s">
        <v>32</v>
      </c>
      <c r="B23" s="36"/>
      <c r="C23" s="36"/>
      <c r="D23" s="35" t="str">
        <f t="shared" si="1"/>
        <v xml:space="preserve"> - - bitte auswählen - -</v>
      </c>
      <c r="E23" s="36"/>
      <c r="F23" s="39"/>
      <c r="G23" s="39"/>
      <c r="H23" s="39"/>
      <c r="I23" s="32">
        <f t="shared" si="0"/>
        <v>0</v>
      </c>
      <c r="J23" s="34" t="s">
        <v>66</v>
      </c>
      <c r="K23" s="34" t="s">
        <v>17</v>
      </c>
    </row>
    <row r="24" spans="1:11" x14ac:dyDescent="0.25">
      <c r="A24" s="34" t="s">
        <v>33</v>
      </c>
      <c r="B24" s="36"/>
      <c r="C24" s="36"/>
      <c r="D24" s="35" t="str">
        <f t="shared" si="1"/>
        <v xml:space="preserve"> - - bitte auswählen - -</v>
      </c>
      <c r="E24" s="36"/>
      <c r="F24" s="39"/>
      <c r="G24" s="39"/>
      <c r="H24" s="39"/>
      <c r="I24" s="32">
        <f t="shared" si="0"/>
        <v>0</v>
      </c>
      <c r="J24" s="34" t="s">
        <v>66</v>
      </c>
      <c r="K24" s="34" t="s">
        <v>17</v>
      </c>
    </row>
    <row r="25" spans="1:11" x14ac:dyDescent="0.25">
      <c r="A25" s="34" t="s">
        <v>34</v>
      </c>
      <c r="B25" s="36"/>
      <c r="C25" s="36"/>
      <c r="D25" s="35" t="str">
        <f t="shared" si="1"/>
        <v xml:space="preserve"> - - bitte auswählen - -</v>
      </c>
      <c r="E25" s="36"/>
      <c r="F25" s="39"/>
      <c r="G25" s="39"/>
      <c r="H25" s="39"/>
      <c r="I25" s="32">
        <f t="shared" si="0"/>
        <v>0</v>
      </c>
      <c r="J25" s="34" t="s">
        <v>66</v>
      </c>
      <c r="K25" s="34" t="s">
        <v>17</v>
      </c>
    </row>
    <row r="26" spans="1:11" x14ac:dyDescent="0.25">
      <c r="A26" s="34" t="s">
        <v>35</v>
      </c>
      <c r="B26" s="36"/>
      <c r="C26" s="36"/>
      <c r="D26" s="35" t="str">
        <f t="shared" si="1"/>
        <v xml:space="preserve"> - - bitte auswählen - -</v>
      </c>
      <c r="E26" s="36"/>
      <c r="F26" s="39"/>
      <c r="G26" s="39"/>
      <c r="H26" s="39"/>
      <c r="I26" s="32">
        <f t="shared" si="0"/>
        <v>0</v>
      </c>
      <c r="J26" s="34" t="s">
        <v>66</v>
      </c>
      <c r="K26" s="34" t="s">
        <v>17</v>
      </c>
    </row>
    <row r="27" spans="1:11" x14ac:dyDescent="0.25">
      <c r="A27" s="34" t="s">
        <v>36</v>
      </c>
      <c r="B27" s="36"/>
      <c r="C27" s="36"/>
      <c r="D27" s="35" t="str">
        <f t="shared" si="1"/>
        <v xml:space="preserve"> - - bitte auswählen - -</v>
      </c>
      <c r="E27" s="36"/>
      <c r="F27" s="39"/>
      <c r="G27" s="39"/>
      <c r="H27" s="39"/>
      <c r="I27" s="32">
        <f t="shared" si="0"/>
        <v>0</v>
      </c>
      <c r="J27" s="34" t="s">
        <v>66</v>
      </c>
      <c r="K27" s="34" t="s">
        <v>17</v>
      </c>
    </row>
    <row r="28" spans="1:11" x14ac:dyDescent="0.25">
      <c r="A28" s="34" t="s">
        <v>37</v>
      </c>
      <c r="B28" s="36"/>
      <c r="C28" s="36"/>
      <c r="D28" s="35" t="str">
        <f t="shared" si="1"/>
        <v xml:space="preserve"> - - bitte auswählen - -</v>
      </c>
      <c r="E28" s="36"/>
      <c r="F28" s="39"/>
      <c r="G28" s="39"/>
      <c r="H28" s="39"/>
      <c r="I28" s="32">
        <f t="shared" si="0"/>
        <v>0</v>
      </c>
      <c r="J28" s="34" t="s">
        <v>66</v>
      </c>
      <c r="K28" s="34" t="s">
        <v>17</v>
      </c>
    </row>
    <row r="29" spans="1:11" x14ac:dyDescent="0.25">
      <c r="A29" s="34" t="s">
        <v>38</v>
      </c>
      <c r="B29" s="36"/>
      <c r="C29" s="36"/>
      <c r="D29" s="35" t="str">
        <f t="shared" si="1"/>
        <v xml:space="preserve"> - - bitte auswählen - -</v>
      </c>
      <c r="E29" s="36"/>
      <c r="F29" s="39"/>
      <c r="G29" s="39"/>
      <c r="H29" s="39"/>
      <c r="I29" s="32">
        <f t="shared" si="0"/>
        <v>0</v>
      </c>
      <c r="J29" s="34" t="s">
        <v>66</v>
      </c>
      <c r="K29" s="34" t="s">
        <v>17</v>
      </c>
    </row>
    <row r="30" spans="1:11" x14ac:dyDescent="0.25">
      <c r="A30" s="34" t="s">
        <v>39</v>
      </c>
      <c r="B30" s="36"/>
      <c r="C30" s="36"/>
      <c r="D30" s="35" t="str">
        <f t="shared" si="1"/>
        <v xml:space="preserve"> - - bitte auswählen - -</v>
      </c>
      <c r="E30" s="36"/>
      <c r="F30" s="39"/>
      <c r="G30" s="39"/>
      <c r="H30" s="39"/>
      <c r="I30" s="32">
        <f t="shared" si="0"/>
        <v>0</v>
      </c>
      <c r="J30" s="34" t="s">
        <v>66</v>
      </c>
      <c r="K30" s="34" t="s">
        <v>17</v>
      </c>
    </row>
    <row r="31" spans="1:11" x14ac:dyDescent="0.25">
      <c r="A31" s="34" t="s">
        <v>40</v>
      </c>
      <c r="B31" s="36"/>
      <c r="C31" s="36"/>
      <c r="D31" s="35" t="str">
        <f t="shared" si="1"/>
        <v xml:space="preserve"> - - bitte auswählen - -</v>
      </c>
      <c r="E31" s="36"/>
      <c r="F31" s="39"/>
      <c r="G31" s="39"/>
      <c r="H31" s="39"/>
      <c r="I31" s="32">
        <f t="shared" si="0"/>
        <v>0</v>
      </c>
      <c r="J31" s="34" t="s">
        <v>66</v>
      </c>
      <c r="K31" s="34" t="s">
        <v>17</v>
      </c>
    </row>
    <row r="32" spans="1:11" x14ac:dyDescent="0.25">
      <c r="A32" s="34" t="s">
        <v>41</v>
      </c>
      <c r="B32" s="36"/>
      <c r="C32" s="36"/>
      <c r="D32" s="35" t="str">
        <f t="shared" si="1"/>
        <v xml:space="preserve"> - - bitte auswählen - -</v>
      </c>
      <c r="E32" s="36"/>
      <c r="F32" s="39"/>
      <c r="G32" s="39"/>
      <c r="H32" s="39"/>
      <c r="I32" s="32">
        <f t="shared" si="0"/>
        <v>0</v>
      </c>
      <c r="J32" s="34" t="s">
        <v>66</v>
      </c>
      <c r="K32" s="34" t="s">
        <v>17</v>
      </c>
    </row>
    <row r="33" spans="1:11" x14ac:dyDescent="0.25">
      <c r="A33" s="34" t="s">
        <v>42</v>
      </c>
      <c r="B33" s="36"/>
      <c r="C33" s="36"/>
      <c r="D33" s="35" t="str">
        <f t="shared" si="1"/>
        <v xml:space="preserve"> - - bitte auswählen - -</v>
      </c>
      <c r="E33" s="36"/>
      <c r="F33" s="39"/>
      <c r="G33" s="39"/>
      <c r="H33" s="39"/>
      <c r="I33" s="32">
        <f t="shared" si="0"/>
        <v>0</v>
      </c>
      <c r="J33" s="34" t="s">
        <v>66</v>
      </c>
      <c r="K33" s="34" t="s">
        <v>17</v>
      </c>
    </row>
    <row r="34" spans="1:11" x14ac:dyDescent="0.25">
      <c r="A34" s="34" t="s">
        <v>43</v>
      </c>
      <c r="B34" s="36"/>
      <c r="C34" s="36"/>
      <c r="D34" s="35" t="str">
        <f t="shared" si="1"/>
        <v xml:space="preserve"> - - bitte auswählen - -</v>
      </c>
      <c r="E34" s="36"/>
      <c r="F34" s="39"/>
      <c r="G34" s="39"/>
      <c r="H34" s="39"/>
      <c r="I34" s="32">
        <f t="shared" si="0"/>
        <v>0</v>
      </c>
      <c r="J34" s="34" t="s">
        <v>66</v>
      </c>
      <c r="K34" s="34" t="s">
        <v>17</v>
      </c>
    </row>
    <row r="35" spans="1:11" x14ac:dyDescent="0.25">
      <c r="A35" s="34" t="s">
        <v>44</v>
      </c>
      <c r="B35" s="36"/>
      <c r="C35" s="36"/>
      <c r="D35" s="35" t="str">
        <f t="shared" si="1"/>
        <v xml:space="preserve"> - - bitte auswählen - -</v>
      </c>
      <c r="E35" s="36"/>
      <c r="F35" s="39"/>
      <c r="G35" s="39"/>
      <c r="H35" s="39"/>
      <c r="I35" s="32">
        <f t="shared" si="0"/>
        <v>0</v>
      </c>
      <c r="J35" s="34" t="s">
        <v>66</v>
      </c>
      <c r="K35" s="34" t="s">
        <v>17</v>
      </c>
    </row>
    <row r="36" spans="1:11" x14ac:dyDescent="0.25">
      <c r="A36" s="34" t="s">
        <v>45</v>
      </c>
      <c r="B36" s="36"/>
      <c r="C36" s="36"/>
      <c r="D36" s="35" t="str">
        <f t="shared" si="1"/>
        <v xml:space="preserve"> - - bitte auswählen - -</v>
      </c>
      <c r="E36" s="36"/>
      <c r="F36" s="39"/>
      <c r="G36" s="39"/>
      <c r="H36" s="39"/>
      <c r="I36" s="32">
        <f t="shared" si="0"/>
        <v>0</v>
      </c>
      <c r="J36" s="34" t="s">
        <v>66</v>
      </c>
      <c r="K36" s="34" t="s">
        <v>17</v>
      </c>
    </row>
    <row r="37" spans="1:11" x14ac:dyDescent="0.25">
      <c r="A37" s="34" t="s">
        <v>46</v>
      </c>
      <c r="B37" s="36"/>
      <c r="C37" s="36"/>
      <c r="D37" s="35" t="str">
        <f t="shared" si="1"/>
        <v xml:space="preserve"> - - bitte auswählen - -</v>
      </c>
      <c r="E37" s="36"/>
      <c r="F37" s="39"/>
      <c r="G37" s="39"/>
      <c r="H37" s="39"/>
      <c r="I37" s="32">
        <f t="shared" si="0"/>
        <v>0</v>
      </c>
      <c r="J37" s="34" t="s">
        <v>66</v>
      </c>
      <c r="K37" s="34" t="s">
        <v>17</v>
      </c>
    </row>
    <row r="38" spans="1:11" x14ac:dyDescent="0.25">
      <c r="A38" s="34" t="s">
        <v>47</v>
      </c>
      <c r="B38" s="36"/>
      <c r="C38" s="36"/>
      <c r="D38" s="35" t="str">
        <f t="shared" si="1"/>
        <v xml:space="preserve"> - - bitte auswählen - -</v>
      </c>
      <c r="E38" s="36"/>
      <c r="F38" s="39"/>
      <c r="G38" s="39"/>
      <c r="H38" s="39"/>
      <c r="I38" s="32">
        <f t="shared" si="0"/>
        <v>0</v>
      </c>
      <c r="J38" s="34" t="s">
        <v>66</v>
      </c>
      <c r="K38" s="34" t="s">
        <v>17</v>
      </c>
    </row>
    <row r="39" spans="1:11" x14ac:dyDescent="0.25">
      <c r="A39" s="34" t="s">
        <v>48</v>
      </c>
      <c r="B39" s="36"/>
      <c r="C39" s="36"/>
      <c r="D39" s="35" t="str">
        <f t="shared" si="1"/>
        <v xml:space="preserve"> - - bitte auswählen - -</v>
      </c>
      <c r="E39" s="36"/>
      <c r="F39" s="39"/>
      <c r="G39" s="39"/>
      <c r="H39" s="39"/>
      <c r="I39" s="32">
        <f t="shared" si="0"/>
        <v>0</v>
      </c>
      <c r="J39" s="34" t="s">
        <v>66</v>
      </c>
      <c r="K39" s="34" t="s">
        <v>17</v>
      </c>
    </row>
    <row r="40" spans="1:11" x14ac:dyDescent="0.25">
      <c r="A40" s="34" t="s">
        <v>49</v>
      </c>
      <c r="B40" s="36"/>
      <c r="C40" s="36"/>
      <c r="D40" s="35" t="str">
        <f t="shared" si="1"/>
        <v xml:space="preserve"> - - bitte auswählen - -</v>
      </c>
      <c r="E40" s="36"/>
      <c r="F40" s="39"/>
      <c r="G40" s="39"/>
      <c r="H40" s="39"/>
      <c r="I40" s="32">
        <f t="shared" si="0"/>
        <v>0</v>
      </c>
      <c r="J40" s="34" t="s">
        <v>66</v>
      </c>
      <c r="K40" s="34" t="s">
        <v>17</v>
      </c>
    </row>
    <row r="41" spans="1:11" x14ac:dyDescent="0.25">
      <c r="A41" s="34" t="s">
        <v>50</v>
      </c>
      <c r="B41" s="36"/>
      <c r="C41" s="36"/>
      <c r="D41" s="35" t="str">
        <f t="shared" si="1"/>
        <v xml:space="preserve"> - - bitte auswählen - -</v>
      </c>
      <c r="E41" s="36"/>
      <c r="F41" s="39"/>
      <c r="G41" s="39"/>
      <c r="H41" s="39"/>
      <c r="I41" s="32">
        <f t="shared" si="0"/>
        <v>0</v>
      </c>
      <c r="J41" s="34" t="s">
        <v>66</v>
      </c>
      <c r="K41" s="34" t="s">
        <v>17</v>
      </c>
    </row>
    <row r="42" spans="1:11" x14ac:dyDescent="0.25">
      <c r="A42" s="34" t="s">
        <v>51</v>
      </c>
      <c r="B42" s="36"/>
      <c r="C42" s="36"/>
      <c r="D42" s="35" t="str">
        <f t="shared" si="1"/>
        <v xml:space="preserve"> - - bitte auswählen - -</v>
      </c>
      <c r="E42" s="36"/>
      <c r="F42" s="39"/>
      <c r="G42" s="39"/>
      <c r="H42" s="39"/>
      <c r="I42" s="32">
        <f t="shared" si="0"/>
        <v>0</v>
      </c>
      <c r="J42" s="34" t="s">
        <v>66</v>
      </c>
      <c r="K42" s="34" t="s">
        <v>17</v>
      </c>
    </row>
    <row r="43" spans="1:11" x14ac:dyDescent="0.25">
      <c r="A43" s="34" t="s">
        <v>52</v>
      </c>
      <c r="B43" s="36"/>
      <c r="C43" s="36"/>
      <c r="D43" s="35" t="str">
        <f t="shared" si="1"/>
        <v xml:space="preserve"> - - bitte auswählen - -</v>
      </c>
      <c r="E43" s="36"/>
      <c r="F43" s="39"/>
      <c r="G43" s="39"/>
      <c r="H43" s="39"/>
      <c r="I43" s="32">
        <f t="shared" si="0"/>
        <v>0</v>
      </c>
      <c r="J43" s="34" t="s">
        <v>66</v>
      </c>
      <c r="K43" s="34" t="s">
        <v>17</v>
      </c>
    </row>
    <row r="44" spans="1:11" x14ac:dyDescent="0.25">
      <c r="A44" s="34" t="s">
        <v>53</v>
      </c>
      <c r="B44" s="36"/>
      <c r="C44" s="36"/>
      <c r="D44" s="35" t="str">
        <f t="shared" si="1"/>
        <v xml:space="preserve"> - - bitte auswählen - -</v>
      </c>
      <c r="E44" s="36"/>
      <c r="F44" s="39"/>
      <c r="G44" s="39"/>
      <c r="H44" s="39"/>
      <c r="I44" s="32">
        <f t="shared" si="0"/>
        <v>0</v>
      </c>
      <c r="J44" s="34" t="s">
        <v>66</v>
      </c>
      <c r="K44" s="34" t="s">
        <v>17</v>
      </c>
    </row>
    <row r="45" spans="1:11" x14ac:dyDescent="0.25">
      <c r="A45" s="34" t="s">
        <v>54</v>
      </c>
      <c r="B45" s="36"/>
      <c r="C45" s="36"/>
      <c r="D45" s="35" t="str">
        <f t="shared" si="1"/>
        <v xml:space="preserve"> - - bitte auswählen - -</v>
      </c>
      <c r="E45" s="36"/>
      <c r="F45" s="39"/>
      <c r="G45" s="39"/>
      <c r="H45" s="39"/>
      <c r="I45" s="32">
        <f t="shared" si="0"/>
        <v>0</v>
      </c>
      <c r="J45" s="34" t="s">
        <v>66</v>
      </c>
      <c r="K45" s="34" t="s">
        <v>17</v>
      </c>
    </row>
    <row r="46" spans="1:11" x14ac:dyDescent="0.25">
      <c r="A46" s="34" t="s">
        <v>55</v>
      </c>
      <c r="B46" s="36"/>
      <c r="C46" s="36"/>
      <c r="D46" s="35" t="str">
        <f t="shared" si="1"/>
        <v xml:space="preserve"> - - bitte auswählen - -</v>
      </c>
      <c r="E46" s="36"/>
      <c r="F46" s="39"/>
      <c r="G46" s="39"/>
      <c r="H46" s="39"/>
      <c r="I46" s="32">
        <f t="shared" si="0"/>
        <v>0</v>
      </c>
      <c r="J46" s="34" t="s">
        <v>66</v>
      </c>
      <c r="K46" s="34" t="s">
        <v>17</v>
      </c>
    </row>
    <row r="47" spans="1:11" x14ac:dyDescent="0.25">
      <c r="A47" s="34" t="s">
        <v>56</v>
      </c>
      <c r="B47" s="36"/>
      <c r="C47" s="36"/>
      <c r="D47" s="35" t="str">
        <f t="shared" si="1"/>
        <v xml:space="preserve"> - - bitte auswählen - -</v>
      </c>
      <c r="E47" s="36"/>
      <c r="F47" s="39"/>
      <c r="G47" s="39"/>
      <c r="H47" s="39"/>
      <c r="I47" s="32">
        <f t="shared" si="0"/>
        <v>0</v>
      </c>
      <c r="J47" s="34" t="s">
        <v>66</v>
      </c>
      <c r="K47" s="34" t="s">
        <v>17</v>
      </c>
    </row>
    <row r="48" spans="1:11" x14ac:dyDescent="0.25">
      <c r="A48" s="34" t="s">
        <v>57</v>
      </c>
      <c r="B48" s="36"/>
      <c r="C48" s="36"/>
      <c r="D48" s="35" t="str">
        <f t="shared" si="1"/>
        <v xml:space="preserve"> - - bitte auswählen - -</v>
      </c>
      <c r="E48" s="36"/>
      <c r="F48" s="39"/>
      <c r="G48" s="39"/>
      <c r="H48" s="39"/>
      <c r="I48" s="32">
        <f t="shared" si="0"/>
        <v>0</v>
      </c>
      <c r="J48" s="34" t="s">
        <v>66</v>
      </c>
      <c r="K48" s="34" t="s">
        <v>17</v>
      </c>
    </row>
    <row r="49" spans="1:11" x14ac:dyDescent="0.25">
      <c r="A49" s="34" t="s">
        <v>58</v>
      </c>
      <c r="B49" s="36"/>
      <c r="C49" s="36"/>
      <c r="D49" s="35" t="str">
        <f t="shared" si="1"/>
        <v xml:space="preserve"> - - bitte auswählen - -</v>
      </c>
      <c r="E49" s="36"/>
      <c r="F49" s="39"/>
      <c r="G49" s="39"/>
      <c r="H49" s="39"/>
      <c r="I49" s="32">
        <f t="shared" si="0"/>
        <v>0</v>
      </c>
      <c r="J49" s="34" t="s">
        <v>66</v>
      </c>
      <c r="K49" s="34" t="s">
        <v>17</v>
      </c>
    </row>
    <row r="50" spans="1:11" x14ac:dyDescent="0.25">
      <c r="A50" s="34" t="s">
        <v>59</v>
      </c>
      <c r="B50" s="36"/>
      <c r="C50" s="36"/>
      <c r="D50" s="35" t="str">
        <f t="shared" si="1"/>
        <v xml:space="preserve"> - - bitte auswählen - -</v>
      </c>
      <c r="E50" s="36"/>
      <c r="F50" s="39"/>
      <c r="G50" s="39"/>
      <c r="H50" s="39"/>
      <c r="I50" s="32">
        <f t="shared" si="0"/>
        <v>0</v>
      </c>
      <c r="J50" s="34" t="s">
        <v>66</v>
      </c>
      <c r="K50" s="34" t="s">
        <v>17</v>
      </c>
    </row>
    <row r="51" spans="1:11" x14ac:dyDescent="0.25">
      <c r="A51" s="34" t="s">
        <v>60</v>
      </c>
      <c r="B51" s="36"/>
      <c r="C51" s="36"/>
      <c r="D51" s="35" t="str">
        <f t="shared" si="1"/>
        <v xml:space="preserve"> - - bitte auswählen - -</v>
      </c>
      <c r="E51" s="36"/>
      <c r="F51" s="39"/>
      <c r="G51" s="39"/>
      <c r="H51" s="39"/>
      <c r="I51" s="32">
        <f t="shared" si="0"/>
        <v>0</v>
      </c>
      <c r="J51" s="34" t="s">
        <v>66</v>
      </c>
      <c r="K51" s="34" t="s">
        <v>17</v>
      </c>
    </row>
    <row r="52" spans="1:11" x14ac:dyDescent="0.25">
      <c r="A52" s="34" t="s">
        <v>61</v>
      </c>
      <c r="B52" s="36"/>
      <c r="C52" s="36"/>
      <c r="D52" s="35" t="str">
        <f t="shared" si="1"/>
        <v xml:space="preserve"> - - bitte auswählen - -</v>
      </c>
      <c r="E52" s="36"/>
      <c r="F52" s="39"/>
      <c r="G52" s="39"/>
      <c r="H52" s="39"/>
      <c r="I52" s="32">
        <f t="shared" si="0"/>
        <v>0</v>
      </c>
      <c r="J52" s="34" t="s">
        <v>66</v>
      </c>
      <c r="K52" s="34" t="s">
        <v>17</v>
      </c>
    </row>
    <row r="53" spans="1:11" x14ac:dyDescent="0.25">
      <c r="A53" s="34" t="s">
        <v>62</v>
      </c>
      <c r="B53" s="36"/>
      <c r="C53" s="36"/>
      <c r="D53" s="35" t="str">
        <f t="shared" si="1"/>
        <v xml:space="preserve"> - - bitte auswählen - -</v>
      </c>
      <c r="E53" s="36"/>
      <c r="F53" s="39"/>
      <c r="G53" s="39"/>
      <c r="H53" s="39"/>
      <c r="I53" s="32">
        <f t="shared" si="0"/>
        <v>0</v>
      </c>
      <c r="J53" s="34" t="s">
        <v>66</v>
      </c>
      <c r="K53" s="34" t="s">
        <v>17</v>
      </c>
    </row>
    <row r="54" spans="1:11" x14ac:dyDescent="0.25">
      <c r="A54" s="34" t="s">
        <v>63</v>
      </c>
      <c r="B54" s="36"/>
      <c r="C54" s="36"/>
      <c r="D54" s="35" t="str">
        <f t="shared" si="1"/>
        <v xml:space="preserve"> - - bitte auswählen - -</v>
      </c>
      <c r="E54" s="36"/>
      <c r="F54" s="39"/>
      <c r="G54" s="39"/>
      <c r="H54" s="39"/>
      <c r="I54" s="32">
        <f t="shared" si="0"/>
        <v>0</v>
      </c>
      <c r="J54" s="34" t="s">
        <v>66</v>
      </c>
      <c r="K54" s="34" t="s">
        <v>17</v>
      </c>
    </row>
    <row r="55" spans="1:11" x14ac:dyDescent="0.25">
      <c r="A55" s="34" t="s">
        <v>64</v>
      </c>
      <c r="B55" s="36"/>
      <c r="C55" s="36"/>
      <c r="D55" s="35" t="str">
        <f t="shared" si="1"/>
        <v xml:space="preserve"> - - bitte auswählen - -</v>
      </c>
      <c r="E55" s="36"/>
      <c r="F55" s="39"/>
      <c r="G55" s="39"/>
      <c r="H55" s="39"/>
      <c r="I55" s="32">
        <f t="shared" si="0"/>
        <v>0</v>
      </c>
      <c r="J55" s="34" t="s">
        <v>66</v>
      </c>
      <c r="K55" s="34" t="s">
        <v>17</v>
      </c>
    </row>
    <row r="57" spans="1:11" x14ac:dyDescent="0.25">
      <c r="B57" s="30"/>
    </row>
    <row r="65" s="4" customFormat="1" x14ac:dyDescent="0.25"/>
    <row r="66" s="4" customFormat="1" x14ac:dyDescent="0.25"/>
    <row r="67" s="4" customFormat="1" x14ac:dyDescent="0.25"/>
    <row r="68" s="4" customFormat="1" x14ac:dyDescent="0.25"/>
    <row r="69" s="4" customFormat="1" x14ac:dyDescent="0.25"/>
    <row r="70" s="4" customFormat="1" x14ac:dyDescent="0.25"/>
  </sheetData>
  <mergeCells count="1">
    <mergeCell ref="A1:D1"/>
  </mergeCells>
  <dataValidations count="1">
    <dataValidation type="whole" allowBlank="1" showInputMessage="1" showErrorMessage="1" sqref="F27:H55" xr:uid="{58E2BB70-7A8B-4F83-9A12-33AEBF4D281B}">
      <formula1>0</formula1>
      <formula2>400</formula2>
    </dataValidation>
  </dataValidations>
  <pageMargins left="0.7" right="0.7" top="0.78740157499999996" bottom="0.78740157499999996" header="0.3" footer="0.3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BDC403D-3DF4-4773-A2B0-7DB50C0EA351}">
          <x14:formula1>
            <xm:f>_xlfn.ANCHORARRAY(Hilfsliste!$A$2)</xm:f>
          </x14:formula1>
          <xm:sqref>E6:E55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I678"/>
  <sheetViews>
    <sheetView workbookViewId="0"/>
  </sheetViews>
  <sheetFormatPr baseColWidth="10" defaultColWidth="9" defaultRowHeight="15" x14ac:dyDescent="0.25"/>
  <cols>
    <col min="1" max="4" width="11.42578125" style="4" customWidth="1"/>
    <col min="5" max="5" width="10" style="4" bestFit="1" customWidth="1"/>
    <col min="6" max="6" width="50.42578125" style="4" bestFit="1" customWidth="1"/>
    <col min="7" max="7" width="47.7109375" style="4" customWidth="1"/>
    <col min="8" max="8" width="9" style="4"/>
    <col min="9" max="9" width="11.42578125" style="4"/>
    <col min="10" max="11" width="9" style="4"/>
    <col min="12" max="245" width="11.42578125" style="4" customWidth="1"/>
    <col min="246" max="16384" width="9" style="4"/>
  </cols>
  <sheetData>
    <row r="1" spans="1:9" x14ac:dyDescent="0.25">
      <c r="A1" s="28" t="s">
        <v>88</v>
      </c>
      <c r="E1" s="4" t="s">
        <v>344</v>
      </c>
      <c r="F1" s="4" t="s">
        <v>345</v>
      </c>
      <c r="H1" s="4" t="s">
        <v>8</v>
      </c>
      <c r="I1" s="4" t="s">
        <v>784</v>
      </c>
    </row>
    <row r="2" spans="1:9" x14ac:dyDescent="0.25">
      <c r="A2" s="4" t="s">
        <v>325</v>
      </c>
      <c r="B2" s="4">
        <v>301</v>
      </c>
      <c r="C2" s="4" t="s">
        <v>325</v>
      </c>
      <c r="E2" s="4">
        <v>301001</v>
      </c>
      <c r="F2" s="4" t="s">
        <v>346</v>
      </c>
      <c r="G2" s="4" t="str">
        <f>E2&amp;" "&amp;F2</f>
        <v>301001 SV Euphrasia Arzting 1872 e.V.</v>
      </c>
      <c r="H2" s="4" t="str">
        <f>LEFT(E2,3)</f>
        <v>301</v>
      </c>
    </row>
    <row r="3" spans="1:9" x14ac:dyDescent="0.25">
      <c r="A3" s="4" t="s">
        <v>326</v>
      </c>
      <c r="B3" s="4">
        <v>302</v>
      </c>
      <c r="C3" s="4" t="s">
        <v>326</v>
      </c>
      <c r="E3" s="4">
        <v>301002</v>
      </c>
      <c r="F3" s="4" t="s">
        <v>347</v>
      </c>
      <c r="G3" s="4" t="str">
        <f t="shared" ref="G3:G66" si="0">E3&amp;" "&amp;F3</f>
        <v>301002 SV Edelweiß Bernried e.V.</v>
      </c>
      <c r="H3" s="4" t="str">
        <f t="shared" ref="H3:H66" si="1">LEFT(E3,3)</f>
        <v>301</v>
      </c>
    </row>
    <row r="4" spans="1:9" x14ac:dyDescent="0.25">
      <c r="A4" s="4" t="s">
        <v>327</v>
      </c>
      <c r="B4" s="4">
        <v>303</v>
      </c>
      <c r="C4" s="4" t="s">
        <v>327</v>
      </c>
      <c r="E4" s="4">
        <v>301003</v>
      </c>
      <c r="F4" s="4" t="s">
        <v>348</v>
      </c>
      <c r="G4" s="4" t="str">
        <f t="shared" si="0"/>
        <v>301003 SV Hubertus Deggenau e.V.</v>
      </c>
      <c r="H4" s="4" t="str">
        <f t="shared" si="1"/>
        <v>301</v>
      </c>
    </row>
    <row r="5" spans="1:9" x14ac:dyDescent="0.25">
      <c r="A5" s="4" t="s">
        <v>328</v>
      </c>
      <c r="B5" s="4">
        <v>304</v>
      </c>
      <c r="C5" s="4" t="s">
        <v>328</v>
      </c>
      <c r="E5" s="4">
        <v>301004</v>
      </c>
      <c r="F5" s="4" t="s">
        <v>349</v>
      </c>
      <c r="G5" s="4" t="str">
        <f t="shared" si="0"/>
        <v>301004 SV Wildschütz Deggenau e.V.</v>
      </c>
      <c r="H5" s="4" t="str">
        <f t="shared" si="1"/>
        <v>301</v>
      </c>
    </row>
    <row r="6" spans="1:9" x14ac:dyDescent="0.25">
      <c r="A6" s="4" t="s">
        <v>329</v>
      </c>
      <c r="B6" s="4">
        <v>305</v>
      </c>
      <c r="C6" s="4" t="s">
        <v>329</v>
      </c>
      <c r="E6" s="4">
        <v>301007</v>
      </c>
      <c r="F6" s="4" t="s">
        <v>350</v>
      </c>
      <c r="G6" s="4" t="str">
        <f t="shared" si="0"/>
        <v>301007 Hauptsch.Gemeinsch.1428 e.V. Deggendorf</v>
      </c>
      <c r="H6" s="4" t="str">
        <f t="shared" si="1"/>
        <v>301</v>
      </c>
    </row>
    <row r="7" spans="1:9" x14ac:dyDescent="0.25">
      <c r="A7" s="4" t="s">
        <v>330</v>
      </c>
      <c r="B7" s="4">
        <v>306</v>
      </c>
      <c r="C7" s="4" t="s">
        <v>330</v>
      </c>
      <c r="E7" s="4">
        <v>301008</v>
      </c>
      <c r="F7" s="4" t="s">
        <v>351</v>
      </c>
      <c r="G7" s="4" t="str">
        <f t="shared" si="0"/>
        <v>301008 BGS-Sportschützen Deggendorf</v>
      </c>
      <c r="H7" s="4" t="str">
        <f t="shared" si="1"/>
        <v>301</v>
      </c>
    </row>
    <row r="8" spans="1:9" x14ac:dyDescent="0.25">
      <c r="A8" s="4" t="s">
        <v>331</v>
      </c>
      <c r="B8" s="4">
        <v>307</v>
      </c>
      <c r="C8" s="4" t="s">
        <v>331</v>
      </c>
      <c r="E8" s="4">
        <v>301009</v>
      </c>
      <c r="F8" s="4" t="s">
        <v>352</v>
      </c>
      <c r="G8" s="4" t="str">
        <f t="shared" si="0"/>
        <v>301009 SV Germania Eidsberg e.V.</v>
      </c>
      <c r="H8" s="4" t="str">
        <f t="shared" si="1"/>
        <v>301</v>
      </c>
    </row>
    <row r="9" spans="1:9" x14ac:dyDescent="0.25">
      <c r="A9" s="4" t="s">
        <v>332</v>
      </c>
      <c r="B9" s="4">
        <v>308</v>
      </c>
      <c r="C9" s="4" t="s">
        <v>332</v>
      </c>
      <c r="E9" s="4">
        <v>301010</v>
      </c>
      <c r="F9" s="4" t="s">
        <v>89</v>
      </c>
      <c r="G9" s="4" t="str">
        <f t="shared" si="0"/>
        <v>301010 SV Diana Grafling</v>
      </c>
      <c r="H9" s="4" t="str">
        <f t="shared" si="1"/>
        <v>301</v>
      </c>
    </row>
    <row r="10" spans="1:9" x14ac:dyDescent="0.25">
      <c r="A10" s="4" t="s">
        <v>333</v>
      </c>
      <c r="B10" s="4">
        <v>309</v>
      </c>
      <c r="C10" s="4" t="s">
        <v>333</v>
      </c>
      <c r="E10" s="4">
        <v>301011</v>
      </c>
      <c r="F10" s="4" t="s">
        <v>353</v>
      </c>
      <c r="G10" s="4" t="str">
        <f t="shared" si="0"/>
        <v>301011 SV Waldbuam Grub</v>
      </c>
      <c r="H10" s="4" t="str">
        <f t="shared" si="1"/>
        <v>301</v>
      </c>
    </row>
    <row r="11" spans="1:9" x14ac:dyDescent="0.25">
      <c r="A11" s="4" t="s">
        <v>334</v>
      </c>
      <c r="B11" s="4">
        <v>310</v>
      </c>
      <c r="C11" s="4" t="s">
        <v>334</v>
      </c>
      <c r="E11" s="4">
        <v>301012</v>
      </c>
      <c r="F11" s="4" t="s">
        <v>354</v>
      </c>
      <c r="G11" s="4" t="str">
        <f t="shared" si="0"/>
        <v>301012 SG "Grüner Hang" e.V. Grün</v>
      </c>
      <c r="H11" s="4" t="str">
        <f t="shared" si="1"/>
        <v>301</v>
      </c>
    </row>
    <row r="12" spans="1:9" x14ac:dyDescent="0.25">
      <c r="A12" s="4" t="s">
        <v>335</v>
      </c>
      <c r="B12" s="4">
        <v>311</v>
      </c>
      <c r="C12" s="4" t="s">
        <v>335</v>
      </c>
      <c r="E12" s="4">
        <v>301013</v>
      </c>
      <c r="F12" s="4" t="s">
        <v>355</v>
      </c>
      <c r="G12" s="4" t="str">
        <f t="shared" si="0"/>
        <v>301013 SV Fröhliche Bergler Greising e.V.</v>
      </c>
      <c r="H12" s="4" t="str">
        <f t="shared" si="1"/>
        <v>301</v>
      </c>
    </row>
    <row r="13" spans="1:9" x14ac:dyDescent="0.25">
      <c r="A13" s="4" t="s">
        <v>336</v>
      </c>
      <c r="B13" s="4">
        <v>312</v>
      </c>
      <c r="C13" s="4" t="s">
        <v>336</v>
      </c>
      <c r="E13" s="4">
        <v>301014</v>
      </c>
      <c r="F13" s="4" t="s">
        <v>356</v>
      </c>
      <c r="G13" s="4" t="str">
        <f t="shared" si="0"/>
        <v>301014 Kgl.priv.FSG Hengersberg</v>
      </c>
      <c r="H13" s="4" t="str">
        <f t="shared" si="1"/>
        <v>301</v>
      </c>
    </row>
    <row r="14" spans="1:9" x14ac:dyDescent="0.25">
      <c r="A14" s="4" t="s">
        <v>337</v>
      </c>
      <c r="B14" s="4">
        <v>313</v>
      </c>
      <c r="C14" s="4" t="s">
        <v>337</v>
      </c>
      <c r="E14" s="4">
        <v>301015</v>
      </c>
      <c r="F14" s="4" t="s">
        <v>357</v>
      </c>
      <c r="G14" s="4" t="str">
        <f t="shared" si="0"/>
        <v>301015 SV Vorbergler Deggendorf</v>
      </c>
      <c r="H14" s="4" t="str">
        <f t="shared" si="1"/>
        <v>301</v>
      </c>
    </row>
    <row r="15" spans="1:9" x14ac:dyDescent="0.25">
      <c r="A15" s="4" t="s">
        <v>338</v>
      </c>
      <c r="B15" s="4">
        <v>314</v>
      </c>
      <c r="C15" s="4" t="s">
        <v>338</v>
      </c>
      <c r="E15" s="4">
        <v>301016</v>
      </c>
      <c r="F15" s="4" t="s">
        <v>358</v>
      </c>
      <c r="G15" s="4" t="str">
        <f t="shared" si="0"/>
        <v>301016 Scherbach-Schützen e.V. Iggensbach</v>
      </c>
      <c r="H15" s="4" t="str">
        <f t="shared" si="1"/>
        <v>301</v>
      </c>
    </row>
    <row r="16" spans="1:9" x14ac:dyDescent="0.25">
      <c r="A16" s="4" t="s">
        <v>339</v>
      </c>
      <c r="B16" s="4">
        <v>315</v>
      </c>
      <c r="C16" s="4" t="s">
        <v>339</v>
      </c>
      <c r="E16" s="4">
        <v>301018</v>
      </c>
      <c r="F16" s="4" t="s">
        <v>90</v>
      </c>
      <c r="G16" s="4" t="str">
        <f t="shared" si="0"/>
        <v>301018 Winkler-Schützen Lalling</v>
      </c>
      <c r="H16" s="4" t="str">
        <f t="shared" si="1"/>
        <v>301</v>
      </c>
    </row>
    <row r="17" spans="1:8" x14ac:dyDescent="0.25">
      <c r="A17" s="4" t="s">
        <v>340</v>
      </c>
      <c r="B17" s="4">
        <v>316</v>
      </c>
      <c r="C17" s="4" t="s">
        <v>340</v>
      </c>
      <c r="E17" s="4">
        <v>301021</v>
      </c>
      <c r="F17" s="4" t="s">
        <v>359</v>
      </c>
      <c r="G17" s="4" t="str">
        <f t="shared" si="0"/>
        <v>301021 Hubertus-Schützen Maxhofen e.V.</v>
      </c>
      <c r="H17" s="4" t="str">
        <f t="shared" si="1"/>
        <v>301</v>
      </c>
    </row>
    <row r="18" spans="1:8" x14ac:dyDescent="0.25">
      <c r="A18" s="4" t="s">
        <v>341</v>
      </c>
      <c r="B18" s="4">
        <v>317</v>
      </c>
      <c r="C18" s="4" t="s">
        <v>341</v>
      </c>
      <c r="E18" s="4">
        <v>301024</v>
      </c>
      <c r="F18" s="4" t="s">
        <v>91</v>
      </c>
      <c r="G18" s="4" t="str">
        <f t="shared" si="0"/>
        <v>301024 Prellerschützen Neuhausen</v>
      </c>
      <c r="H18" s="4" t="str">
        <f t="shared" si="1"/>
        <v>301</v>
      </c>
    </row>
    <row r="19" spans="1:8" x14ac:dyDescent="0.25">
      <c r="A19" s="4" t="s">
        <v>342</v>
      </c>
      <c r="B19" s="4">
        <v>318</v>
      </c>
      <c r="C19" s="4" t="s">
        <v>342</v>
      </c>
      <c r="E19" s="4">
        <v>301027</v>
      </c>
      <c r="F19" s="4" t="s">
        <v>360</v>
      </c>
      <c r="G19" s="4" t="str">
        <f t="shared" si="0"/>
        <v>301027 SV Hauser-Moos Pankofen</v>
      </c>
      <c r="H19" s="4" t="str">
        <f t="shared" si="1"/>
        <v>301</v>
      </c>
    </row>
    <row r="20" spans="1:8" x14ac:dyDescent="0.25">
      <c r="A20" s="4" t="s">
        <v>343</v>
      </c>
      <c r="B20" s="4">
        <v>319</v>
      </c>
      <c r="C20" s="4" t="s">
        <v>343</v>
      </c>
      <c r="E20" s="4">
        <v>301028</v>
      </c>
      <c r="F20" s="4" t="s">
        <v>361</v>
      </c>
      <c r="G20" s="4" t="str">
        <f t="shared" si="0"/>
        <v>301028 Isar-Schützen 1978 Plattling</v>
      </c>
      <c r="H20" s="4" t="str">
        <f t="shared" si="1"/>
        <v>301</v>
      </c>
    </row>
    <row r="21" spans="1:8" x14ac:dyDescent="0.25">
      <c r="E21" s="4">
        <v>301029</v>
      </c>
      <c r="F21" s="4" t="s">
        <v>362</v>
      </c>
      <c r="G21" s="4" t="str">
        <f t="shared" si="0"/>
        <v>301029 SG Gemütlichkeit Deggendorf e.V.</v>
      </c>
      <c r="H21" s="4" t="str">
        <f t="shared" si="1"/>
        <v>301</v>
      </c>
    </row>
    <row r="22" spans="1:8" x14ac:dyDescent="0.25">
      <c r="E22" s="4">
        <v>301031</v>
      </c>
      <c r="F22" s="4" t="s">
        <v>363</v>
      </c>
      <c r="G22" s="4" t="str">
        <f t="shared" si="0"/>
        <v>301031 KRK Otzing e.V.</v>
      </c>
      <c r="H22" s="4" t="str">
        <f t="shared" si="1"/>
        <v>301</v>
      </c>
    </row>
    <row r="23" spans="1:8" x14ac:dyDescent="0.25">
      <c r="E23" s="4">
        <v>301032</v>
      </c>
      <c r="F23" s="4" t="s">
        <v>364</v>
      </c>
      <c r="G23" s="4" t="str">
        <f t="shared" si="0"/>
        <v>301032 Bergschützen Seebach e.V.</v>
      </c>
      <c r="H23" s="4" t="str">
        <f t="shared" si="1"/>
        <v>301</v>
      </c>
    </row>
    <row r="24" spans="1:8" x14ac:dyDescent="0.25">
      <c r="E24" s="4">
        <v>301033</v>
      </c>
      <c r="F24" s="4" t="s">
        <v>365</v>
      </c>
      <c r="G24" s="4" t="str">
        <f t="shared" si="0"/>
        <v>301033 Burgschützen Schloss Egg v. 1862 e.V.</v>
      </c>
      <c r="H24" s="4" t="str">
        <f t="shared" si="1"/>
        <v>301</v>
      </c>
    </row>
    <row r="25" spans="1:8" x14ac:dyDescent="0.25">
      <c r="E25" s="4">
        <v>301034</v>
      </c>
      <c r="F25" s="4" t="s">
        <v>366</v>
      </c>
      <c r="G25" s="4" t="str">
        <f t="shared" si="0"/>
        <v>301034 SV Sonnenwald Schöllnach</v>
      </c>
      <c r="H25" s="4" t="str">
        <f t="shared" si="1"/>
        <v>301</v>
      </c>
    </row>
    <row r="26" spans="1:8" x14ac:dyDescent="0.25">
      <c r="E26" s="4">
        <v>301035</v>
      </c>
      <c r="F26" s="4" t="s">
        <v>367</v>
      </c>
      <c r="G26" s="4" t="str">
        <f t="shared" si="0"/>
        <v>301035 Böllerschützen Donaugau Deggendorf e.V.</v>
      </c>
      <c r="H26" s="4" t="str">
        <f t="shared" si="1"/>
        <v>301</v>
      </c>
    </row>
    <row r="27" spans="1:8" x14ac:dyDescent="0.25">
      <c r="E27" s="4">
        <v>301036</v>
      </c>
      <c r="F27" s="4" t="s">
        <v>368</v>
      </c>
      <c r="G27" s="4" t="str">
        <f t="shared" si="0"/>
        <v>301036 SV Steinkirchen</v>
      </c>
      <c r="H27" s="4" t="str">
        <f t="shared" si="1"/>
        <v>301</v>
      </c>
    </row>
    <row r="28" spans="1:8" x14ac:dyDescent="0.25">
      <c r="E28" s="4">
        <v>301038</v>
      </c>
      <c r="F28" s="4" t="s">
        <v>369</v>
      </c>
      <c r="G28" s="4" t="str">
        <f t="shared" si="0"/>
        <v>301038 SV Tannengrün Weissenberg</v>
      </c>
      <c r="H28" s="4" t="str">
        <f t="shared" si="1"/>
        <v>301</v>
      </c>
    </row>
    <row r="29" spans="1:8" x14ac:dyDescent="0.25">
      <c r="E29" s="4">
        <v>301040</v>
      </c>
      <c r="F29" s="4" t="s">
        <v>370</v>
      </c>
      <c r="G29" s="4" t="str">
        <f t="shared" si="0"/>
        <v>301040 Schlossbergschützen Winzer e.V.</v>
      </c>
      <c r="H29" s="4" t="str">
        <f t="shared" si="1"/>
        <v>301</v>
      </c>
    </row>
    <row r="30" spans="1:8" x14ac:dyDescent="0.25">
      <c r="E30" s="4">
        <v>301042</v>
      </c>
      <c r="F30" s="4" t="s">
        <v>371</v>
      </c>
      <c r="G30" s="4" t="str">
        <f t="shared" si="0"/>
        <v>301042 SV Altbayern Fischerdorf e.V.</v>
      </c>
      <c r="H30" s="4" t="str">
        <f t="shared" si="1"/>
        <v>301</v>
      </c>
    </row>
    <row r="31" spans="1:8" x14ac:dyDescent="0.25">
      <c r="E31" s="4">
        <v>301044</v>
      </c>
      <c r="F31" s="4" t="s">
        <v>372</v>
      </c>
      <c r="G31" s="4" t="str">
        <f t="shared" si="0"/>
        <v>301044 Erlbachschützen Frohnstetten</v>
      </c>
      <c r="H31" s="4" t="str">
        <f t="shared" si="1"/>
        <v>301</v>
      </c>
    </row>
    <row r="32" spans="1:8" x14ac:dyDescent="0.25">
      <c r="E32" s="4">
        <v>301045</v>
      </c>
      <c r="F32" s="4" t="s">
        <v>373</v>
      </c>
      <c r="G32" s="4" t="str">
        <f t="shared" si="0"/>
        <v>301045 TSV-Bogenschützen Natternberg</v>
      </c>
      <c r="H32" s="4" t="str">
        <f t="shared" si="1"/>
        <v>301</v>
      </c>
    </row>
    <row r="33" spans="5:8" x14ac:dyDescent="0.25">
      <c r="E33" s="4">
        <v>301046</v>
      </c>
      <c r="F33" s="4" t="s">
        <v>374</v>
      </c>
      <c r="G33" s="4" t="str">
        <f t="shared" si="0"/>
        <v>301046 SV Edelweiß Roggersing e.V.</v>
      </c>
      <c r="H33" s="4" t="str">
        <f t="shared" si="1"/>
        <v>301</v>
      </c>
    </row>
    <row r="34" spans="5:8" x14ac:dyDescent="0.25">
      <c r="E34" s="4">
        <v>301048</v>
      </c>
      <c r="F34" s="4" t="s">
        <v>375</v>
      </c>
      <c r="G34" s="4" t="str">
        <f t="shared" si="0"/>
        <v>301048 Donauschützen Niederalteich</v>
      </c>
      <c r="H34" s="4" t="str">
        <f t="shared" si="1"/>
        <v>301</v>
      </c>
    </row>
    <row r="35" spans="5:8" x14ac:dyDescent="0.25">
      <c r="E35" s="4">
        <v>301049</v>
      </c>
      <c r="F35" s="4" t="s">
        <v>376</v>
      </c>
      <c r="G35" s="4" t="str">
        <f t="shared" si="0"/>
        <v>301049 SV Dorflinde Schaufling e.V.</v>
      </c>
      <c r="H35" s="4" t="str">
        <f t="shared" si="1"/>
        <v>301</v>
      </c>
    </row>
    <row r="36" spans="5:8" x14ac:dyDescent="0.25">
      <c r="E36" s="4">
        <v>301050</v>
      </c>
      <c r="F36" s="4" t="s">
        <v>377</v>
      </c>
      <c r="G36" s="4" t="str">
        <f t="shared" si="0"/>
        <v>301050 Bergschützen Handlab e.V.</v>
      </c>
      <c r="H36" s="4" t="str">
        <f t="shared" si="1"/>
        <v>301</v>
      </c>
    </row>
    <row r="37" spans="5:8" x14ac:dyDescent="0.25">
      <c r="E37" s="4">
        <v>301051</v>
      </c>
      <c r="F37" s="4" t="s">
        <v>378</v>
      </c>
      <c r="G37" s="4" t="str">
        <f t="shared" si="0"/>
        <v>301051 Sportschützenclub Deggendorf e.V.</v>
      </c>
      <c r="H37" s="4" t="str">
        <f t="shared" si="1"/>
        <v>301</v>
      </c>
    </row>
    <row r="38" spans="5:8" x14ac:dyDescent="0.25">
      <c r="E38" s="4">
        <v>301052</v>
      </c>
      <c r="F38" s="4" t="s">
        <v>379</v>
      </c>
      <c r="G38" s="4" t="str">
        <f t="shared" si="0"/>
        <v>301052 SV Bergeslust Buchberg</v>
      </c>
      <c r="H38" s="4" t="str">
        <f t="shared" si="1"/>
        <v>301</v>
      </c>
    </row>
    <row r="39" spans="5:8" x14ac:dyDescent="0.25">
      <c r="E39" s="4">
        <v>301053</v>
      </c>
      <c r="F39" s="4" t="s">
        <v>380</v>
      </c>
      <c r="G39" s="4" t="str">
        <f t="shared" si="0"/>
        <v>301053 Weingartlschützen Schwarzach</v>
      </c>
      <c r="H39" s="4" t="str">
        <f t="shared" si="1"/>
        <v>301</v>
      </c>
    </row>
    <row r="40" spans="5:8" x14ac:dyDescent="0.25">
      <c r="E40" s="4">
        <v>301054</v>
      </c>
      <c r="F40" s="4" t="s">
        <v>381</v>
      </c>
      <c r="G40" s="4" t="str">
        <f t="shared" si="0"/>
        <v>301054 Ohe-Schützen Schöllnach e.V.</v>
      </c>
      <c r="H40" s="4" t="str">
        <f t="shared" si="1"/>
        <v>301</v>
      </c>
    </row>
    <row r="41" spans="5:8" x14ac:dyDescent="0.25">
      <c r="E41" s="4">
        <v>301057</v>
      </c>
      <c r="F41" s="4" t="s">
        <v>382</v>
      </c>
      <c r="G41" s="4" t="str">
        <f t="shared" si="0"/>
        <v>301057 SV Feuchtes Eck Böbrach</v>
      </c>
      <c r="H41" s="4" t="str">
        <f t="shared" si="1"/>
        <v>301</v>
      </c>
    </row>
    <row r="42" spans="5:8" x14ac:dyDescent="0.25">
      <c r="E42" s="4">
        <v>301059</v>
      </c>
      <c r="F42" s="4" t="s">
        <v>383</v>
      </c>
      <c r="G42" s="4" t="str">
        <f t="shared" si="0"/>
        <v>301059 Ohetalschützen Auerbach</v>
      </c>
      <c r="H42" s="4" t="str">
        <f t="shared" si="1"/>
        <v>301</v>
      </c>
    </row>
    <row r="43" spans="5:8" x14ac:dyDescent="0.25">
      <c r="E43" s="4">
        <v>302001</v>
      </c>
      <c r="F43" s="4" t="s">
        <v>384</v>
      </c>
      <c r="G43" s="4" t="str">
        <f t="shared" si="0"/>
        <v>302001 SV Eichenlaub Bachhausen</v>
      </c>
      <c r="H43" s="4" t="str">
        <f t="shared" si="1"/>
        <v>302</v>
      </c>
    </row>
    <row r="44" spans="5:8" x14ac:dyDescent="0.25">
      <c r="E44" s="4">
        <v>302002</v>
      </c>
      <c r="F44" s="4" t="s">
        <v>385</v>
      </c>
      <c r="G44" s="4" t="str">
        <f t="shared" si="0"/>
        <v>302002 SG Edelweiß Dingolfing e.V.</v>
      </c>
      <c r="H44" s="4" t="str">
        <f t="shared" si="1"/>
        <v>302</v>
      </c>
    </row>
    <row r="45" spans="5:8" x14ac:dyDescent="0.25">
      <c r="E45" s="4">
        <v>302003</v>
      </c>
      <c r="F45" s="4" t="s">
        <v>92</v>
      </c>
      <c r="G45" s="4" t="str">
        <f t="shared" si="0"/>
        <v>302003 VSG Dingolfing e.V.</v>
      </c>
      <c r="H45" s="4" t="str">
        <f t="shared" si="1"/>
        <v>302</v>
      </c>
    </row>
    <row r="46" spans="5:8" x14ac:dyDescent="0.25">
      <c r="E46" s="4">
        <v>302004</v>
      </c>
      <c r="F46" s="4" t="s">
        <v>93</v>
      </c>
      <c r="G46" s="4" t="str">
        <f t="shared" si="0"/>
        <v>302004 SV Isargrün Goben</v>
      </c>
      <c r="H46" s="4" t="str">
        <f t="shared" si="1"/>
        <v>302</v>
      </c>
    </row>
    <row r="47" spans="5:8" x14ac:dyDescent="0.25">
      <c r="E47" s="4">
        <v>302006</v>
      </c>
      <c r="F47" s="4" t="s">
        <v>94</v>
      </c>
      <c r="G47" s="4" t="str">
        <f t="shared" si="0"/>
        <v>302006 SV Edelweiß Dornwang</v>
      </c>
      <c r="H47" s="4" t="str">
        <f t="shared" si="1"/>
        <v>302</v>
      </c>
    </row>
    <row r="48" spans="5:8" x14ac:dyDescent="0.25">
      <c r="E48" s="4">
        <v>302007</v>
      </c>
      <c r="F48" s="4" t="s">
        <v>386</v>
      </c>
      <c r="G48" s="4" t="str">
        <f t="shared" si="0"/>
        <v>302007 SV Berg und Tal Dreifaltigkeitsberg</v>
      </c>
      <c r="H48" s="4" t="str">
        <f t="shared" si="1"/>
        <v>302</v>
      </c>
    </row>
    <row r="49" spans="5:8" x14ac:dyDescent="0.25">
      <c r="E49" s="4">
        <v>302008</v>
      </c>
      <c r="F49" s="4" t="s">
        <v>95</v>
      </c>
      <c r="G49" s="4" t="str">
        <f t="shared" si="0"/>
        <v>302008 SV Isarau Gottfriedingerschwaige</v>
      </c>
      <c r="H49" s="4" t="str">
        <f t="shared" si="1"/>
        <v>302</v>
      </c>
    </row>
    <row r="50" spans="5:8" x14ac:dyDescent="0.25">
      <c r="E50" s="4">
        <v>302009</v>
      </c>
      <c r="F50" s="4" t="s">
        <v>96</v>
      </c>
      <c r="G50" s="4" t="str">
        <f t="shared" si="0"/>
        <v>302009 SV Immergrün Griesbach</v>
      </c>
      <c r="H50" s="4" t="str">
        <f t="shared" si="1"/>
        <v>302</v>
      </c>
    </row>
    <row r="51" spans="5:8" x14ac:dyDescent="0.25">
      <c r="E51" s="4">
        <v>302010</v>
      </c>
      <c r="F51" s="4" t="s">
        <v>97</v>
      </c>
      <c r="G51" s="4" t="str">
        <f t="shared" si="0"/>
        <v>302010 SV Isartaler Kronwieden e.V.</v>
      </c>
      <c r="H51" s="4" t="str">
        <f t="shared" si="1"/>
        <v>302</v>
      </c>
    </row>
    <row r="52" spans="5:8" x14ac:dyDescent="0.25">
      <c r="E52" s="4">
        <v>302011</v>
      </c>
      <c r="F52" s="4" t="s">
        <v>387</v>
      </c>
      <c r="G52" s="4" t="str">
        <f t="shared" si="0"/>
        <v>302011 Bergfalken Lengthal</v>
      </c>
      <c r="H52" s="4" t="str">
        <f t="shared" si="1"/>
        <v>302</v>
      </c>
    </row>
    <row r="53" spans="5:8" x14ac:dyDescent="0.25">
      <c r="E53" s="4">
        <v>302012</v>
      </c>
      <c r="F53" s="4" t="s">
        <v>388</v>
      </c>
      <c r="G53" s="4" t="str">
        <f t="shared" si="0"/>
        <v>302012 Schützenverein "Zum See" Lichtensee e.V.</v>
      </c>
      <c r="H53" s="4" t="str">
        <f t="shared" si="1"/>
        <v>302</v>
      </c>
    </row>
    <row r="54" spans="5:8" x14ac:dyDescent="0.25">
      <c r="E54" s="4">
        <v>302013</v>
      </c>
      <c r="F54" s="4" t="s">
        <v>98</v>
      </c>
      <c r="G54" s="4" t="str">
        <f t="shared" si="0"/>
        <v>302013 Vilstalerschützen Marklkofen</v>
      </c>
      <c r="H54" s="4" t="str">
        <f t="shared" si="1"/>
        <v>302</v>
      </c>
    </row>
    <row r="55" spans="5:8" x14ac:dyDescent="0.25">
      <c r="E55" s="4">
        <v>302015</v>
      </c>
      <c r="F55" s="4" t="s">
        <v>389</v>
      </c>
      <c r="G55" s="4" t="str">
        <f t="shared" si="0"/>
        <v>302015 Felsenberg Oberteisbach</v>
      </c>
      <c r="H55" s="4" t="str">
        <f t="shared" si="1"/>
        <v>302</v>
      </c>
    </row>
    <row r="56" spans="5:8" x14ac:dyDescent="0.25">
      <c r="E56" s="4">
        <v>302016</v>
      </c>
      <c r="F56" s="4" t="s">
        <v>390</v>
      </c>
      <c r="G56" s="4" t="str">
        <f t="shared" si="0"/>
        <v>302016 Holzlandler-Schützen Oberwolkersdorf</v>
      </c>
      <c r="H56" s="4" t="str">
        <f t="shared" si="1"/>
        <v>302</v>
      </c>
    </row>
    <row r="57" spans="5:8" x14ac:dyDescent="0.25">
      <c r="E57" s="4">
        <v>302018</v>
      </c>
      <c r="F57" s="4" t="s">
        <v>391</v>
      </c>
      <c r="G57" s="4" t="str">
        <f t="shared" si="0"/>
        <v>302018 SG Bavaria Reisbach</v>
      </c>
      <c r="H57" s="4" t="str">
        <f t="shared" si="1"/>
        <v>302</v>
      </c>
    </row>
    <row r="58" spans="5:8" x14ac:dyDescent="0.25">
      <c r="E58" s="4">
        <v>302020</v>
      </c>
      <c r="F58" s="4" t="s">
        <v>99</v>
      </c>
      <c r="G58" s="4" t="str">
        <f t="shared" si="0"/>
        <v>302020 SV Hubertus Schönbühl</v>
      </c>
      <c r="H58" s="4" t="str">
        <f t="shared" si="1"/>
        <v>302</v>
      </c>
    </row>
    <row r="59" spans="5:8" x14ac:dyDescent="0.25">
      <c r="E59" s="4">
        <v>302021</v>
      </c>
      <c r="F59" s="4" t="s">
        <v>100</v>
      </c>
      <c r="G59" s="4" t="str">
        <f t="shared" si="0"/>
        <v>302021 SG Eintracht Teisbach</v>
      </c>
      <c r="H59" s="4" t="str">
        <f t="shared" si="1"/>
        <v>302</v>
      </c>
    </row>
    <row r="60" spans="5:8" x14ac:dyDescent="0.25">
      <c r="E60" s="4">
        <v>302023</v>
      </c>
      <c r="F60" s="4" t="s">
        <v>392</v>
      </c>
      <c r="G60" s="4" t="str">
        <f t="shared" si="0"/>
        <v>302023 Georgi Böllerschützen e.V.</v>
      </c>
      <c r="H60" s="4" t="str">
        <f t="shared" si="1"/>
        <v>302</v>
      </c>
    </row>
    <row r="61" spans="5:8" x14ac:dyDescent="0.25">
      <c r="E61" s="4">
        <v>302025</v>
      </c>
      <c r="F61" s="4" t="s">
        <v>393</v>
      </c>
      <c r="G61" s="4" t="str">
        <f t="shared" si="0"/>
        <v>302025 SV Eintracht Rimbach</v>
      </c>
      <c r="H61" s="4" t="str">
        <f t="shared" si="1"/>
        <v>302</v>
      </c>
    </row>
    <row r="62" spans="5:8" x14ac:dyDescent="0.25">
      <c r="E62" s="4">
        <v>302026</v>
      </c>
      <c r="F62" s="4" t="s">
        <v>101</v>
      </c>
      <c r="G62" s="4" t="str">
        <f t="shared" si="0"/>
        <v>302026 Kgl.priv.Feuerschützen Dingolfing</v>
      </c>
      <c r="H62" s="4" t="str">
        <f t="shared" si="1"/>
        <v>302</v>
      </c>
    </row>
    <row r="63" spans="5:8" x14ac:dyDescent="0.25">
      <c r="E63" s="4">
        <v>302027</v>
      </c>
      <c r="F63" s="4" t="s">
        <v>394</v>
      </c>
      <c r="G63" s="4" t="str">
        <f t="shared" si="0"/>
        <v>302027 Bacherl-Schützen Dittenkofen</v>
      </c>
      <c r="H63" s="4" t="str">
        <f t="shared" si="1"/>
        <v>302</v>
      </c>
    </row>
    <row r="64" spans="5:8" x14ac:dyDescent="0.25">
      <c r="E64" s="4">
        <v>302028</v>
      </c>
      <c r="F64" s="4" t="s">
        <v>102</v>
      </c>
      <c r="G64" s="4" t="str">
        <f t="shared" si="0"/>
        <v>302028 SV Eichenlaub Failnbach</v>
      </c>
      <c r="H64" s="4" t="str">
        <f t="shared" si="1"/>
        <v>302</v>
      </c>
    </row>
    <row r="65" spans="5:8" x14ac:dyDescent="0.25">
      <c r="E65" s="4">
        <v>302030</v>
      </c>
      <c r="F65" s="4" t="s">
        <v>395</v>
      </c>
      <c r="G65" s="4" t="str">
        <f t="shared" si="0"/>
        <v>302030 SV Tannengrün Thannenmais</v>
      </c>
      <c r="H65" s="4" t="str">
        <f t="shared" si="1"/>
        <v>302</v>
      </c>
    </row>
    <row r="66" spans="5:8" x14ac:dyDescent="0.25">
      <c r="E66" s="4">
        <v>302031</v>
      </c>
      <c r="F66" s="4" t="s">
        <v>103</v>
      </c>
      <c r="G66" s="4" t="str">
        <f t="shared" si="0"/>
        <v>302031 SV Isartaler Mammingerschwaigen</v>
      </c>
      <c r="H66" s="4" t="str">
        <f t="shared" si="1"/>
        <v>302</v>
      </c>
    </row>
    <row r="67" spans="5:8" x14ac:dyDescent="0.25">
      <c r="E67" s="4">
        <v>302032</v>
      </c>
      <c r="F67" s="4" t="s">
        <v>104</v>
      </c>
      <c r="G67" s="4" t="str">
        <f t="shared" ref="G67:G130" si="2">E67&amp;" "&amp;F67</f>
        <v>302032 SV Vilstaler Oberhausen</v>
      </c>
      <c r="H67" s="4" t="str">
        <f t="shared" ref="H67:H130" si="3">LEFT(E67,3)</f>
        <v>302</v>
      </c>
    </row>
    <row r="68" spans="5:8" x14ac:dyDescent="0.25">
      <c r="E68" s="4">
        <v>302033</v>
      </c>
      <c r="F68" s="4" t="s">
        <v>396</v>
      </c>
      <c r="G68" s="4" t="str">
        <f t="shared" si="2"/>
        <v>302033 SG "See" Steinberg</v>
      </c>
      <c r="H68" s="4" t="str">
        <f t="shared" si="3"/>
        <v>302</v>
      </c>
    </row>
    <row r="69" spans="5:8" x14ac:dyDescent="0.25">
      <c r="E69" s="4">
        <v>302036</v>
      </c>
      <c r="F69" s="4" t="s">
        <v>397</v>
      </c>
      <c r="G69" s="4" t="str">
        <f t="shared" si="2"/>
        <v>302036 SV Aitrachtaler Puchhausen</v>
      </c>
      <c r="H69" s="4" t="str">
        <f t="shared" si="3"/>
        <v>302</v>
      </c>
    </row>
    <row r="70" spans="5:8" x14ac:dyDescent="0.25">
      <c r="E70" s="4">
        <v>302037</v>
      </c>
      <c r="F70" s="4" t="s">
        <v>398</v>
      </c>
      <c r="G70" s="4" t="str">
        <f t="shared" si="2"/>
        <v>302037 Igelschützen Tunding</v>
      </c>
      <c r="H70" s="4" t="str">
        <f t="shared" si="3"/>
        <v>302</v>
      </c>
    </row>
    <row r="71" spans="5:8" x14ac:dyDescent="0.25">
      <c r="E71" s="4">
        <v>302039</v>
      </c>
      <c r="F71" s="4" t="s">
        <v>399</v>
      </c>
      <c r="G71" s="4" t="str">
        <f t="shared" si="2"/>
        <v>302039 Nepomuk-Böllerschützen Thürnthenning</v>
      </c>
      <c r="H71" s="4" t="str">
        <f t="shared" si="3"/>
        <v>302</v>
      </c>
    </row>
    <row r="72" spans="5:8" x14ac:dyDescent="0.25">
      <c r="E72" s="4">
        <v>303001</v>
      </c>
      <c r="F72" s="4" t="s">
        <v>105</v>
      </c>
      <c r="G72" s="4" t="str">
        <f t="shared" si="2"/>
        <v>303001 Die Bergschützen Arnstorf e.V.</v>
      </c>
      <c r="H72" s="4" t="str">
        <f t="shared" si="3"/>
        <v>303</v>
      </c>
    </row>
    <row r="73" spans="5:8" x14ac:dyDescent="0.25">
      <c r="E73" s="4">
        <v>303003</v>
      </c>
      <c r="F73" s="4" t="s">
        <v>106</v>
      </c>
      <c r="G73" s="4" t="str">
        <f t="shared" si="2"/>
        <v>303003 Rimbachtaler-Schützen Diepoltskirchen</v>
      </c>
      <c r="H73" s="4" t="str">
        <f t="shared" si="3"/>
        <v>303</v>
      </c>
    </row>
    <row r="74" spans="5:8" x14ac:dyDescent="0.25">
      <c r="E74" s="4">
        <v>303004</v>
      </c>
      <c r="F74" s="4" t="s">
        <v>107</v>
      </c>
      <c r="G74" s="4" t="str">
        <f t="shared" si="2"/>
        <v>303004 SV Auerhahn Dietersburg</v>
      </c>
      <c r="H74" s="4" t="str">
        <f t="shared" si="3"/>
        <v>303</v>
      </c>
    </row>
    <row r="75" spans="5:8" x14ac:dyDescent="0.25">
      <c r="E75" s="4">
        <v>303006</v>
      </c>
      <c r="F75" s="4" t="s">
        <v>108</v>
      </c>
      <c r="G75" s="4" t="str">
        <f t="shared" si="2"/>
        <v>303006 Bräuschützen Emmersdorf</v>
      </c>
      <c r="H75" s="4" t="str">
        <f t="shared" si="3"/>
        <v>303</v>
      </c>
    </row>
    <row r="76" spans="5:8" x14ac:dyDescent="0.25">
      <c r="E76" s="4">
        <v>303007</v>
      </c>
      <c r="F76" s="4" t="s">
        <v>109</v>
      </c>
      <c r="G76" s="4" t="str">
        <f t="shared" si="2"/>
        <v>303007 SG Frohsinn Eggenfelden</v>
      </c>
      <c r="H76" s="4" t="str">
        <f t="shared" si="3"/>
        <v>303</v>
      </c>
    </row>
    <row r="77" spans="5:8" x14ac:dyDescent="0.25">
      <c r="E77" s="4">
        <v>303008</v>
      </c>
      <c r="F77" s="4" t="s">
        <v>110</v>
      </c>
      <c r="G77" s="4" t="str">
        <f t="shared" si="2"/>
        <v>303008 SG Haberlöd Eggenfelden</v>
      </c>
      <c r="H77" s="4" t="str">
        <f t="shared" si="3"/>
        <v>303</v>
      </c>
    </row>
    <row r="78" spans="5:8" x14ac:dyDescent="0.25">
      <c r="E78" s="4">
        <v>303009</v>
      </c>
      <c r="F78" s="4" t="s">
        <v>111</v>
      </c>
      <c r="G78" s="4" t="str">
        <f t="shared" si="2"/>
        <v>303009 Kgl.priv.FSG 1411 Eggenfelden</v>
      </c>
      <c r="H78" s="4" t="str">
        <f t="shared" si="3"/>
        <v>303</v>
      </c>
    </row>
    <row r="79" spans="5:8" x14ac:dyDescent="0.25">
      <c r="E79" s="4">
        <v>303011</v>
      </c>
      <c r="F79" s="4" t="s">
        <v>112</v>
      </c>
      <c r="G79" s="4" t="str">
        <f t="shared" si="2"/>
        <v>303011 Birkhahnschützen Fraundorf</v>
      </c>
      <c r="H79" s="4" t="str">
        <f t="shared" si="3"/>
        <v>303</v>
      </c>
    </row>
    <row r="80" spans="5:8" x14ac:dyDescent="0.25">
      <c r="E80" s="4">
        <v>303012</v>
      </c>
      <c r="F80" s="4" t="s">
        <v>113</v>
      </c>
      <c r="G80" s="4" t="str">
        <f t="shared" si="2"/>
        <v>303012 SG Bavaria Furth</v>
      </c>
      <c r="H80" s="4" t="str">
        <f t="shared" si="3"/>
        <v>303</v>
      </c>
    </row>
    <row r="81" spans="5:8" x14ac:dyDescent="0.25">
      <c r="E81" s="4">
        <v>303013</v>
      </c>
      <c r="F81" s="4" t="s">
        <v>114</v>
      </c>
      <c r="G81" s="4" t="str">
        <f t="shared" si="2"/>
        <v>303013 SG Deutsch-Haus Gangkofen</v>
      </c>
      <c r="H81" s="4" t="str">
        <f t="shared" si="3"/>
        <v>303</v>
      </c>
    </row>
    <row r="82" spans="5:8" x14ac:dyDescent="0.25">
      <c r="E82" s="4">
        <v>303014</v>
      </c>
      <c r="F82" s="4" t="s">
        <v>115</v>
      </c>
      <c r="G82" s="4" t="str">
        <f t="shared" si="2"/>
        <v>303014 SV Gerataler Geratskirchen</v>
      </c>
      <c r="H82" s="4" t="str">
        <f t="shared" si="3"/>
        <v>303</v>
      </c>
    </row>
    <row r="83" spans="5:8" x14ac:dyDescent="0.25">
      <c r="E83" s="4">
        <v>303016</v>
      </c>
      <c r="F83" s="4" t="s">
        <v>116</v>
      </c>
      <c r="G83" s="4" t="str">
        <f t="shared" si="2"/>
        <v>303016 SV Edelweiss Hofau</v>
      </c>
      <c r="H83" s="4" t="str">
        <f t="shared" si="3"/>
        <v>303</v>
      </c>
    </row>
    <row r="84" spans="5:8" x14ac:dyDescent="0.25">
      <c r="E84" s="4">
        <v>303017</v>
      </c>
      <c r="F84" s="4" t="s">
        <v>117</v>
      </c>
      <c r="G84" s="4" t="str">
        <f t="shared" si="2"/>
        <v>303017 Adlerschützen Kasten</v>
      </c>
      <c r="H84" s="4" t="str">
        <f t="shared" si="3"/>
        <v>303</v>
      </c>
    </row>
    <row r="85" spans="5:8" x14ac:dyDescent="0.25">
      <c r="E85" s="4">
        <v>303018</v>
      </c>
      <c r="F85" s="4" t="s">
        <v>400</v>
      </c>
      <c r="G85" s="4" t="str">
        <f t="shared" si="2"/>
        <v>303018 Schloßschützen Malgersdorf e.V.</v>
      </c>
      <c r="H85" s="4" t="str">
        <f t="shared" si="3"/>
        <v>303</v>
      </c>
    </row>
    <row r="86" spans="5:8" x14ac:dyDescent="0.25">
      <c r="E86" s="4">
        <v>303019</v>
      </c>
      <c r="F86" s="4" t="s">
        <v>401</v>
      </c>
      <c r="G86" s="4" t="str">
        <f t="shared" si="2"/>
        <v>303019 Kgl.priv.FSG Massing</v>
      </c>
      <c r="H86" s="4" t="str">
        <f t="shared" si="3"/>
        <v>303</v>
      </c>
    </row>
    <row r="87" spans="5:8" x14ac:dyDescent="0.25">
      <c r="E87" s="4">
        <v>303021</v>
      </c>
      <c r="F87" s="4" t="s">
        <v>118</v>
      </c>
      <c r="G87" s="4" t="str">
        <f t="shared" si="2"/>
        <v>303021 Eschbachschützen Neukirchen e.V.</v>
      </c>
      <c r="H87" s="4" t="str">
        <f t="shared" si="3"/>
        <v>303</v>
      </c>
    </row>
    <row r="88" spans="5:8" x14ac:dyDescent="0.25">
      <c r="E88" s="4">
        <v>303022</v>
      </c>
      <c r="F88" s="4" t="s">
        <v>402</v>
      </c>
      <c r="G88" s="4" t="str">
        <f t="shared" si="2"/>
        <v>303022 Leonhardischützen Niedernkirchen</v>
      </c>
      <c r="H88" s="4" t="str">
        <f t="shared" si="3"/>
        <v>303</v>
      </c>
    </row>
    <row r="89" spans="5:8" x14ac:dyDescent="0.25">
      <c r="E89" s="4">
        <v>303023</v>
      </c>
      <c r="F89" s="4" t="s">
        <v>119</v>
      </c>
      <c r="G89" s="4" t="str">
        <f t="shared" si="2"/>
        <v>303023 Sternschützen Nöham</v>
      </c>
      <c r="H89" s="4" t="str">
        <f t="shared" si="3"/>
        <v>303</v>
      </c>
    </row>
    <row r="90" spans="5:8" x14ac:dyDescent="0.25">
      <c r="E90" s="4">
        <v>303025</v>
      </c>
      <c r="F90" s="4" t="s">
        <v>403</v>
      </c>
      <c r="G90" s="4" t="str">
        <f t="shared" si="2"/>
        <v>303025 Altschützen Pfarrkirchen</v>
      </c>
      <c r="H90" s="4" t="str">
        <f t="shared" si="3"/>
        <v>303</v>
      </c>
    </row>
    <row r="91" spans="5:8" x14ac:dyDescent="0.25">
      <c r="E91" s="4">
        <v>303027</v>
      </c>
      <c r="F91" s="4" t="s">
        <v>120</v>
      </c>
      <c r="G91" s="4" t="str">
        <f t="shared" si="2"/>
        <v>303027 Wurftauben-Club Pfarrkirchen</v>
      </c>
      <c r="H91" s="4" t="str">
        <f t="shared" si="3"/>
        <v>303</v>
      </c>
    </row>
    <row r="92" spans="5:8" x14ac:dyDescent="0.25">
      <c r="E92" s="4">
        <v>303028</v>
      </c>
      <c r="F92" s="4" t="s">
        <v>404</v>
      </c>
      <c r="G92" s="4" t="str">
        <f t="shared" si="2"/>
        <v>303028 Hubertusschützen Pischelsdorf</v>
      </c>
      <c r="H92" s="4" t="str">
        <f t="shared" si="3"/>
        <v>303</v>
      </c>
    </row>
    <row r="93" spans="5:8" x14ac:dyDescent="0.25">
      <c r="E93" s="4">
        <v>303031</v>
      </c>
      <c r="F93" s="4" t="s">
        <v>121</v>
      </c>
      <c r="G93" s="4" t="str">
        <f t="shared" si="2"/>
        <v>303031 SV Hoch-Rottal Rott</v>
      </c>
      <c r="H93" s="4" t="str">
        <f t="shared" si="3"/>
        <v>303</v>
      </c>
    </row>
    <row r="94" spans="5:8" x14ac:dyDescent="0.25">
      <c r="E94" s="4">
        <v>303034</v>
      </c>
      <c r="F94" s="4" t="s">
        <v>122</v>
      </c>
      <c r="G94" s="4" t="str">
        <f t="shared" si="2"/>
        <v>303034 SV Gemütlichkeit Simbach</v>
      </c>
      <c r="H94" s="4" t="str">
        <f t="shared" si="3"/>
        <v>303</v>
      </c>
    </row>
    <row r="95" spans="5:8" x14ac:dyDescent="0.25">
      <c r="E95" s="4">
        <v>303035</v>
      </c>
      <c r="F95" s="4" t="s">
        <v>123</v>
      </c>
      <c r="G95" s="4" t="str">
        <f t="shared" si="2"/>
        <v>303035 Schimmelschützen Schildmannsberg</v>
      </c>
      <c r="H95" s="4" t="str">
        <f t="shared" si="3"/>
        <v>303</v>
      </c>
    </row>
    <row r="96" spans="5:8" x14ac:dyDescent="0.25">
      <c r="E96" s="4">
        <v>303037</v>
      </c>
      <c r="F96" s="4" t="s">
        <v>124</v>
      </c>
      <c r="G96" s="4" t="str">
        <f t="shared" si="2"/>
        <v>303037 Schloss-Schützenges. Schönau e.V.</v>
      </c>
      <c r="H96" s="4" t="str">
        <f t="shared" si="3"/>
        <v>303</v>
      </c>
    </row>
    <row r="97" spans="5:8" x14ac:dyDescent="0.25">
      <c r="E97" s="4">
        <v>303038</v>
      </c>
      <c r="F97" s="4" t="s">
        <v>405</v>
      </c>
      <c r="G97" s="4" t="str">
        <f t="shared" si="2"/>
        <v>303038 SG Grubentauber e.V.</v>
      </c>
      <c r="H97" s="4" t="str">
        <f t="shared" si="3"/>
        <v>303</v>
      </c>
    </row>
    <row r="98" spans="5:8" x14ac:dyDescent="0.25">
      <c r="E98" s="4">
        <v>303040</v>
      </c>
      <c r="F98" s="4" t="s">
        <v>125</v>
      </c>
      <c r="G98" s="4" t="str">
        <f t="shared" si="2"/>
        <v>303040 Bergschützen Voglarn</v>
      </c>
      <c r="H98" s="4" t="str">
        <f t="shared" si="3"/>
        <v>303</v>
      </c>
    </row>
    <row r="99" spans="5:8" x14ac:dyDescent="0.25">
      <c r="E99" s="4">
        <v>303042</v>
      </c>
      <c r="F99" s="4" t="s">
        <v>406</v>
      </c>
      <c r="G99" s="4" t="str">
        <f t="shared" si="2"/>
        <v>303042 SV Frohsinn Wolfsegg</v>
      </c>
      <c r="H99" s="4" t="str">
        <f t="shared" si="3"/>
        <v>303</v>
      </c>
    </row>
    <row r="100" spans="5:8" x14ac:dyDescent="0.25">
      <c r="E100" s="4">
        <v>303043</v>
      </c>
      <c r="F100" s="4" t="s">
        <v>407</v>
      </c>
      <c r="G100" s="4" t="str">
        <f t="shared" si="2"/>
        <v>303043 SV Waidmannsheil Wurmannsquick e.V.</v>
      </c>
      <c r="H100" s="4" t="str">
        <f t="shared" si="3"/>
        <v>303</v>
      </c>
    </row>
    <row r="101" spans="5:8" x14ac:dyDescent="0.25">
      <c r="E101" s="4">
        <v>303044</v>
      </c>
      <c r="F101" s="4" t="s">
        <v>126</v>
      </c>
      <c r="G101" s="4" t="str">
        <f t="shared" si="2"/>
        <v>303044 SG Holzham</v>
      </c>
      <c r="H101" s="4" t="str">
        <f t="shared" si="3"/>
        <v>303</v>
      </c>
    </row>
    <row r="102" spans="5:8" x14ac:dyDescent="0.25">
      <c r="E102" s="4">
        <v>303047</v>
      </c>
      <c r="F102" s="4" t="s">
        <v>408</v>
      </c>
      <c r="G102" s="4" t="str">
        <f t="shared" si="2"/>
        <v>303047 Steinbergschützen Gschaid</v>
      </c>
      <c r="H102" s="4" t="str">
        <f t="shared" si="3"/>
        <v>303</v>
      </c>
    </row>
    <row r="103" spans="5:8" x14ac:dyDescent="0.25">
      <c r="E103" s="4">
        <v>303048</v>
      </c>
      <c r="F103" s="4" t="s">
        <v>409</v>
      </c>
      <c r="G103" s="4" t="str">
        <f t="shared" si="2"/>
        <v>303048 Kothbachschützen Egglham-Amsham</v>
      </c>
      <c r="H103" s="4" t="str">
        <f t="shared" si="3"/>
        <v>303</v>
      </c>
    </row>
    <row r="104" spans="5:8" x14ac:dyDescent="0.25">
      <c r="E104" s="4">
        <v>303050</v>
      </c>
      <c r="F104" s="4" t="s">
        <v>410</v>
      </c>
      <c r="G104" s="4" t="str">
        <f t="shared" si="2"/>
        <v>303050 Faustfeuerschützen Taufkirchen</v>
      </c>
      <c r="H104" s="4" t="str">
        <f t="shared" si="3"/>
        <v>303</v>
      </c>
    </row>
    <row r="105" spans="5:8" x14ac:dyDescent="0.25">
      <c r="E105" s="4">
        <v>303052</v>
      </c>
      <c r="F105" s="4" t="s">
        <v>411</v>
      </c>
      <c r="G105" s="4" t="str">
        <f t="shared" si="2"/>
        <v>303052 SG Waldeslust Münchsdorf</v>
      </c>
      <c r="H105" s="4" t="str">
        <f t="shared" si="3"/>
        <v>303</v>
      </c>
    </row>
    <row r="106" spans="5:8" x14ac:dyDescent="0.25">
      <c r="E106" s="4">
        <v>303053</v>
      </c>
      <c r="F106" s="4" t="s">
        <v>127</v>
      </c>
      <c r="G106" s="4" t="str">
        <f t="shared" si="2"/>
        <v>303053 Schwarzpulverschützen Simbach-Zell</v>
      </c>
      <c r="H106" s="4" t="str">
        <f t="shared" si="3"/>
        <v>303</v>
      </c>
    </row>
    <row r="107" spans="5:8" x14ac:dyDescent="0.25">
      <c r="E107" s="4">
        <v>303054</v>
      </c>
      <c r="F107" s="4" t="s">
        <v>128</v>
      </c>
      <c r="G107" s="4" t="str">
        <f t="shared" si="2"/>
        <v>303054 Bachschützen Degernbach</v>
      </c>
      <c r="H107" s="4" t="str">
        <f t="shared" si="3"/>
        <v>303</v>
      </c>
    </row>
    <row r="108" spans="5:8" x14ac:dyDescent="0.25">
      <c r="E108" s="4">
        <v>303055</v>
      </c>
      <c r="F108" s="4" t="s">
        <v>412</v>
      </c>
      <c r="G108" s="4" t="str">
        <f t="shared" si="2"/>
        <v>303055 Rotwildschützen Huldsessen</v>
      </c>
      <c r="H108" s="4" t="str">
        <f t="shared" si="3"/>
        <v>303</v>
      </c>
    </row>
    <row r="109" spans="5:8" x14ac:dyDescent="0.25">
      <c r="E109" s="4">
        <v>303056</v>
      </c>
      <c r="F109" s="4" t="s">
        <v>413</v>
      </c>
      <c r="G109" s="4" t="str">
        <f t="shared" si="2"/>
        <v>303056 1.Bogensportcl."Rottal" Eggenfelden e.V.</v>
      </c>
      <c r="H109" s="4" t="str">
        <f t="shared" si="3"/>
        <v>303</v>
      </c>
    </row>
    <row r="110" spans="5:8" x14ac:dyDescent="0.25">
      <c r="E110" s="4">
        <v>303058</v>
      </c>
      <c r="F110" s="4" t="s">
        <v>129</v>
      </c>
      <c r="G110" s="4" t="str">
        <f t="shared" si="2"/>
        <v>303058 Frohsinn Amicitia Oberdietfurt</v>
      </c>
      <c r="H110" s="4" t="str">
        <f t="shared" si="3"/>
        <v>303</v>
      </c>
    </row>
    <row r="111" spans="5:8" x14ac:dyDescent="0.25">
      <c r="E111" s="4">
        <v>303061</v>
      </c>
      <c r="F111" s="4" t="s">
        <v>414</v>
      </c>
      <c r="G111" s="4" t="str">
        <f t="shared" si="2"/>
        <v>303061 Bogenschützen Eggenfelden 1983 e.V.</v>
      </c>
      <c r="H111" s="4" t="str">
        <f t="shared" si="3"/>
        <v>303</v>
      </c>
    </row>
    <row r="112" spans="5:8" x14ac:dyDescent="0.25">
      <c r="E112" s="4">
        <v>303063</v>
      </c>
      <c r="F112" s="4" t="s">
        <v>415</v>
      </c>
      <c r="G112" s="4" t="str">
        <f t="shared" si="2"/>
        <v>303063 TSV Triftern, Abt. Bogen</v>
      </c>
      <c r="H112" s="4" t="str">
        <f t="shared" si="3"/>
        <v>303</v>
      </c>
    </row>
    <row r="113" spans="5:8" x14ac:dyDescent="0.25">
      <c r="E113" s="4">
        <v>304002</v>
      </c>
      <c r="F113" s="4" t="s">
        <v>416</v>
      </c>
      <c r="G113" s="4" t="str">
        <f t="shared" si="2"/>
        <v>304002 Schloßschützen Eberhardsreuth eV</v>
      </c>
      <c r="H113" s="4" t="str">
        <f t="shared" si="3"/>
        <v>304</v>
      </c>
    </row>
    <row r="114" spans="5:8" x14ac:dyDescent="0.25">
      <c r="E114" s="4">
        <v>304003</v>
      </c>
      <c r="F114" s="4" t="s">
        <v>417</v>
      </c>
      <c r="G114" s="4" t="str">
        <f t="shared" si="2"/>
        <v>304003 Dorfschützen Entschenreuth</v>
      </c>
      <c r="H114" s="4" t="str">
        <f t="shared" si="3"/>
        <v>304</v>
      </c>
    </row>
    <row r="115" spans="5:8" x14ac:dyDescent="0.25">
      <c r="E115" s="4">
        <v>304004</v>
      </c>
      <c r="F115" s="4" t="s">
        <v>418</v>
      </c>
      <c r="G115" s="4" t="str">
        <f t="shared" si="2"/>
        <v>304004 Sachsenschützen Grafenhütt</v>
      </c>
      <c r="H115" s="4" t="str">
        <f t="shared" si="3"/>
        <v>304</v>
      </c>
    </row>
    <row r="116" spans="5:8" x14ac:dyDescent="0.25">
      <c r="E116" s="4">
        <v>304006</v>
      </c>
      <c r="F116" s="4" t="s">
        <v>419</v>
      </c>
      <c r="G116" s="4" t="str">
        <f t="shared" si="2"/>
        <v>304006 SG Eintracht Grafenau</v>
      </c>
      <c r="H116" s="4" t="str">
        <f t="shared" si="3"/>
        <v>304</v>
      </c>
    </row>
    <row r="117" spans="5:8" x14ac:dyDescent="0.25">
      <c r="E117" s="4">
        <v>304008</v>
      </c>
      <c r="F117" s="4" t="s">
        <v>420</v>
      </c>
      <c r="G117" s="4" t="str">
        <f t="shared" si="2"/>
        <v>304008 SG Gemütlichkeit Grafenau 1920 eV</v>
      </c>
      <c r="H117" s="4" t="str">
        <f t="shared" si="3"/>
        <v>304</v>
      </c>
    </row>
    <row r="118" spans="5:8" x14ac:dyDescent="0.25">
      <c r="E118" s="4">
        <v>304009</v>
      </c>
      <c r="F118" s="4" t="s">
        <v>421</v>
      </c>
      <c r="G118" s="4" t="str">
        <f t="shared" si="2"/>
        <v>304009 Kgl. priv. FSG Grafenau v 1587</v>
      </c>
      <c r="H118" s="4" t="str">
        <f t="shared" si="3"/>
        <v>304</v>
      </c>
    </row>
    <row r="119" spans="5:8" x14ac:dyDescent="0.25">
      <c r="E119" s="4">
        <v>304010</v>
      </c>
      <c r="F119" s="4" t="s">
        <v>422</v>
      </c>
      <c r="G119" s="4" t="str">
        <f t="shared" si="2"/>
        <v>304010 Altensteinschützen Großarmschlag eV</v>
      </c>
      <c r="H119" s="4" t="str">
        <f t="shared" si="3"/>
        <v>304</v>
      </c>
    </row>
    <row r="120" spans="5:8" x14ac:dyDescent="0.25">
      <c r="E120" s="4">
        <v>304012</v>
      </c>
      <c r="F120" s="4" t="s">
        <v>423</v>
      </c>
      <c r="G120" s="4" t="str">
        <f t="shared" si="2"/>
        <v>304012 Burgschützen Hundsruck</v>
      </c>
      <c r="H120" s="4" t="str">
        <f t="shared" si="3"/>
        <v>304</v>
      </c>
    </row>
    <row r="121" spans="5:8" x14ac:dyDescent="0.25">
      <c r="E121" s="4">
        <v>304013</v>
      </c>
      <c r="F121" s="4" t="s">
        <v>424</v>
      </c>
      <c r="G121" s="4" t="str">
        <f t="shared" si="2"/>
        <v>304013 Hessensteinschützen Klingenbrunn</v>
      </c>
      <c r="H121" s="4" t="str">
        <f t="shared" si="3"/>
        <v>304</v>
      </c>
    </row>
    <row r="122" spans="5:8" x14ac:dyDescent="0.25">
      <c r="E122" s="4">
        <v>304014</v>
      </c>
      <c r="F122" s="4" t="s">
        <v>425</v>
      </c>
      <c r="G122" s="4" t="str">
        <f t="shared" si="2"/>
        <v>304014 Stoabergschützen Lichteneck</v>
      </c>
      <c r="H122" s="4" t="str">
        <f t="shared" si="3"/>
        <v>304</v>
      </c>
    </row>
    <row r="123" spans="5:8" x14ac:dyDescent="0.25">
      <c r="E123" s="4">
        <v>304015</v>
      </c>
      <c r="F123" s="4" t="s">
        <v>426</v>
      </c>
      <c r="G123" s="4" t="str">
        <f t="shared" si="2"/>
        <v>304015 Steinbüglschützen Neudorf</v>
      </c>
      <c r="H123" s="4" t="str">
        <f t="shared" si="3"/>
        <v>304</v>
      </c>
    </row>
    <row r="124" spans="5:8" x14ac:dyDescent="0.25">
      <c r="E124" s="4">
        <v>304016</v>
      </c>
      <c r="F124" s="4" t="s">
        <v>427</v>
      </c>
      <c r="G124" s="4" t="str">
        <f t="shared" si="2"/>
        <v>304016 Brigidaschützen Preying</v>
      </c>
      <c r="H124" s="4" t="str">
        <f t="shared" si="3"/>
        <v>304</v>
      </c>
    </row>
    <row r="125" spans="5:8" x14ac:dyDescent="0.25">
      <c r="E125" s="4">
        <v>304017</v>
      </c>
      <c r="F125" s="4" t="s">
        <v>428</v>
      </c>
      <c r="G125" s="4" t="str">
        <f t="shared" si="2"/>
        <v>304017 Waldschützen Neuschönau</v>
      </c>
      <c r="H125" s="4" t="str">
        <f t="shared" si="3"/>
        <v>304</v>
      </c>
    </row>
    <row r="126" spans="5:8" x14ac:dyDescent="0.25">
      <c r="E126" s="4">
        <v>304018</v>
      </c>
      <c r="F126" s="4" t="s">
        <v>429</v>
      </c>
      <c r="G126" s="4" t="str">
        <f t="shared" si="2"/>
        <v>304018 Lindenschützen Oberhüttensölden</v>
      </c>
      <c r="H126" s="4" t="str">
        <f t="shared" si="3"/>
        <v>304</v>
      </c>
    </row>
    <row r="127" spans="5:8" x14ac:dyDescent="0.25">
      <c r="E127" s="4">
        <v>304019</v>
      </c>
      <c r="F127" s="4" t="s">
        <v>430</v>
      </c>
      <c r="G127" s="4" t="str">
        <f t="shared" si="2"/>
        <v>304019 Birkenschützen Quetsch</v>
      </c>
      <c r="H127" s="4" t="str">
        <f t="shared" si="3"/>
        <v>304</v>
      </c>
    </row>
    <row r="128" spans="5:8" x14ac:dyDescent="0.25">
      <c r="E128" s="4">
        <v>304020</v>
      </c>
      <c r="F128" s="4" t="s">
        <v>431</v>
      </c>
      <c r="G128" s="4" t="str">
        <f t="shared" si="2"/>
        <v>304020 Bayerwaldschützen Riedlhütte eV</v>
      </c>
      <c r="H128" s="4" t="str">
        <f t="shared" si="3"/>
        <v>304</v>
      </c>
    </row>
    <row r="129" spans="5:8" x14ac:dyDescent="0.25">
      <c r="E129" s="4">
        <v>304021</v>
      </c>
      <c r="F129" s="4" t="s">
        <v>432</v>
      </c>
      <c r="G129" s="4" t="str">
        <f t="shared" si="2"/>
        <v>304021 Rosenschützen Rosenau</v>
      </c>
      <c r="H129" s="4" t="str">
        <f t="shared" si="3"/>
        <v>304</v>
      </c>
    </row>
    <row r="130" spans="5:8" x14ac:dyDescent="0.25">
      <c r="E130" s="4">
        <v>304022</v>
      </c>
      <c r="F130" s="4" t="s">
        <v>433</v>
      </c>
      <c r="G130" s="4" t="str">
        <f t="shared" si="2"/>
        <v>304022 Windhochschützen Solla eV</v>
      </c>
      <c r="H130" s="4" t="str">
        <f t="shared" si="3"/>
        <v>304</v>
      </c>
    </row>
    <row r="131" spans="5:8" x14ac:dyDescent="0.25">
      <c r="E131" s="4">
        <v>304023</v>
      </c>
      <c r="F131" s="4" t="s">
        <v>130</v>
      </c>
      <c r="G131" s="4" t="str">
        <f t="shared" ref="G131:G194" si="4">E131&amp;" "&amp;F131</f>
        <v>304023 SSG Grafenauer-Land</v>
      </c>
      <c r="H131" s="4" t="str">
        <f t="shared" ref="H131:H194" si="5">LEFT(E131,3)</f>
        <v>304</v>
      </c>
    </row>
    <row r="132" spans="5:8" x14ac:dyDescent="0.25">
      <c r="E132" s="4">
        <v>304024</v>
      </c>
      <c r="F132" s="4" t="s">
        <v>434</v>
      </c>
      <c r="G132" s="4" t="str">
        <f t="shared" si="4"/>
        <v>304024 SV Waldeslust Schönberg v 1924</v>
      </c>
      <c r="H132" s="4" t="str">
        <f t="shared" si="5"/>
        <v>304</v>
      </c>
    </row>
    <row r="133" spans="5:8" x14ac:dyDescent="0.25">
      <c r="E133" s="4">
        <v>304025</v>
      </c>
      <c r="F133" s="4" t="s">
        <v>131</v>
      </c>
      <c r="G133" s="4" t="str">
        <f t="shared" si="4"/>
        <v>304025 Altschützen St. Oswald</v>
      </c>
      <c r="H133" s="4" t="str">
        <f t="shared" si="5"/>
        <v>304</v>
      </c>
    </row>
    <row r="134" spans="5:8" x14ac:dyDescent="0.25">
      <c r="E134" s="4">
        <v>304027</v>
      </c>
      <c r="F134" s="4" t="s">
        <v>435</v>
      </c>
      <c r="G134" s="4" t="str">
        <f t="shared" si="4"/>
        <v>304027 Sonnenwaldschützen Kniereit eV</v>
      </c>
      <c r="H134" s="4" t="str">
        <f t="shared" si="5"/>
        <v>304</v>
      </c>
    </row>
    <row r="135" spans="5:8" x14ac:dyDescent="0.25">
      <c r="E135" s="4">
        <v>304028</v>
      </c>
      <c r="F135" s="4" t="s">
        <v>436</v>
      </c>
      <c r="G135" s="4" t="str">
        <f t="shared" si="4"/>
        <v>304028 Dianaschützen Eppenschlag</v>
      </c>
      <c r="H135" s="4" t="str">
        <f t="shared" si="5"/>
        <v>304</v>
      </c>
    </row>
    <row r="136" spans="5:8" x14ac:dyDescent="0.25">
      <c r="E136" s="4">
        <v>304030</v>
      </c>
      <c r="F136" s="4" t="s">
        <v>437</v>
      </c>
      <c r="G136" s="4" t="str">
        <f t="shared" si="4"/>
        <v>304030 Lindenschützen Innernzell</v>
      </c>
      <c r="H136" s="4" t="str">
        <f t="shared" si="5"/>
        <v>304</v>
      </c>
    </row>
    <row r="137" spans="5:8" x14ac:dyDescent="0.25">
      <c r="E137" s="4">
        <v>304032</v>
      </c>
      <c r="F137" s="4" t="s">
        <v>438</v>
      </c>
      <c r="G137" s="4" t="str">
        <f t="shared" si="4"/>
        <v>304032 Hubertusschützen Zenting</v>
      </c>
      <c r="H137" s="4" t="str">
        <f t="shared" si="5"/>
        <v>304</v>
      </c>
    </row>
    <row r="138" spans="5:8" x14ac:dyDescent="0.25">
      <c r="E138" s="4">
        <v>304033</v>
      </c>
      <c r="F138" s="4" t="s">
        <v>439</v>
      </c>
      <c r="G138" s="4" t="str">
        <f t="shared" si="4"/>
        <v>304033 Jagd- u. Sportschützen Quetsch e.V.</v>
      </c>
      <c r="H138" s="4" t="str">
        <f t="shared" si="5"/>
        <v>304</v>
      </c>
    </row>
    <row r="139" spans="5:8" x14ac:dyDescent="0.25">
      <c r="E139" s="4">
        <v>304035</v>
      </c>
      <c r="F139" s="4" t="s">
        <v>440</v>
      </c>
      <c r="G139" s="4" t="str">
        <f t="shared" si="4"/>
        <v>304035 Waldlerschützen Rötz</v>
      </c>
      <c r="H139" s="4" t="str">
        <f t="shared" si="5"/>
        <v>304</v>
      </c>
    </row>
    <row r="140" spans="5:8" x14ac:dyDescent="0.25">
      <c r="E140" s="4">
        <v>304036</v>
      </c>
      <c r="F140" s="4" t="s">
        <v>441</v>
      </c>
      <c r="G140" s="4" t="str">
        <f t="shared" si="4"/>
        <v>304036 Finkenschützen Thurmansbang</v>
      </c>
      <c r="H140" s="4" t="str">
        <f t="shared" si="5"/>
        <v>304</v>
      </c>
    </row>
    <row r="141" spans="5:8" x14ac:dyDescent="0.25">
      <c r="E141" s="4">
        <v>304038</v>
      </c>
      <c r="F141" s="4" t="s">
        <v>442</v>
      </c>
      <c r="G141" s="4" t="str">
        <f t="shared" si="4"/>
        <v>304038 St. Härmannschützen Oberkreuzberg</v>
      </c>
      <c r="H141" s="4" t="str">
        <f t="shared" si="5"/>
        <v>304</v>
      </c>
    </row>
    <row r="142" spans="5:8" x14ac:dyDescent="0.25">
      <c r="E142" s="4">
        <v>305001</v>
      </c>
      <c r="F142" s="4" t="s">
        <v>443</v>
      </c>
      <c r="G142" s="4" t="str">
        <f t="shared" si="4"/>
        <v>305001 Hubertusschützen Aigen</v>
      </c>
      <c r="H142" s="4" t="str">
        <f t="shared" si="5"/>
        <v>305</v>
      </c>
    </row>
    <row r="143" spans="5:8" x14ac:dyDescent="0.25">
      <c r="E143" s="4">
        <v>305002</v>
      </c>
      <c r="F143" s="4" t="s">
        <v>444</v>
      </c>
      <c r="G143" s="4" t="str">
        <f t="shared" si="4"/>
        <v>305002 Altbachschützen Anzenkirchen</v>
      </c>
      <c r="H143" s="4" t="str">
        <f t="shared" si="5"/>
        <v>305</v>
      </c>
    </row>
    <row r="144" spans="5:8" x14ac:dyDescent="0.25">
      <c r="E144" s="4">
        <v>305003</v>
      </c>
      <c r="F144" s="4" t="s">
        <v>445</v>
      </c>
      <c r="G144" s="4" t="str">
        <f t="shared" si="4"/>
        <v>305003 Altschützengesellschaft Asbach</v>
      </c>
      <c r="H144" s="4" t="str">
        <f t="shared" si="5"/>
        <v>305</v>
      </c>
    </row>
    <row r="145" spans="5:8" x14ac:dyDescent="0.25">
      <c r="E145" s="4">
        <v>305004</v>
      </c>
      <c r="F145" s="4" t="s">
        <v>446</v>
      </c>
      <c r="G145" s="4" t="str">
        <f t="shared" si="4"/>
        <v>305004 Sportschützenverein Bayerbach</v>
      </c>
      <c r="H145" s="4" t="str">
        <f t="shared" si="5"/>
        <v>305</v>
      </c>
    </row>
    <row r="146" spans="5:8" x14ac:dyDescent="0.25">
      <c r="E146" s="4">
        <v>305005</v>
      </c>
      <c r="F146" s="4" t="s">
        <v>132</v>
      </c>
      <c r="G146" s="4" t="str">
        <f t="shared" si="4"/>
        <v>305005 Eustachiusschützen Bergham</v>
      </c>
      <c r="H146" s="4" t="str">
        <f t="shared" si="5"/>
        <v>305</v>
      </c>
    </row>
    <row r="147" spans="5:8" x14ac:dyDescent="0.25">
      <c r="E147" s="4">
        <v>305006</v>
      </c>
      <c r="F147" s="4" t="s">
        <v>447</v>
      </c>
      <c r="G147" s="4" t="str">
        <f t="shared" si="4"/>
        <v>305006 Moser-Schützen Birnbach</v>
      </c>
      <c r="H147" s="4" t="str">
        <f t="shared" si="5"/>
        <v>305</v>
      </c>
    </row>
    <row r="148" spans="5:8" x14ac:dyDescent="0.25">
      <c r="E148" s="4">
        <v>305007</v>
      </c>
      <c r="F148" s="4" t="s">
        <v>133</v>
      </c>
      <c r="G148" s="4" t="str">
        <f t="shared" si="4"/>
        <v>305007 Wolfachquelle-Schützen Brunndobl</v>
      </c>
      <c r="H148" s="4" t="str">
        <f t="shared" si="5"/>
        <v>305</v>
      </c>
    </row>
    <row r="149" spans="5:8" x14ac:dyDescent="0.25">
      <c r="E149" s="4">
        <v>305008</v>
      </c>
      <c r="F149" s="4" t="s">
        <v>134</v>
      </c>
      <c r="G149" s="4" t="str">
        <f t="shared" si="4"/>
        <v>305008 Edelweißschützen Buchet-Weng e.V.</v>
      </c>
      <c r="H149" s="4" t="str">
        <f t="shared" si="5"/>
        <v>305</v>
      </c>
    </row>
    <row r="150" spans="5:8" x14ac:dyDescent="0.25">
      <c r="E150" s="4">
        <v>305009</v>
      </c>
      <c r="F150" s="4" t="s">
        <v>448</v>
      </c>
      <c r="G150" s="4" t="str">
        <f t="shared" si="4"/>
        <v>305009 Hubertusschützen Egglfing</v>
      </c>
      <c r="H150" s="4" t="str">
        <f t="shared" si="5"/>
        <v>305</v>
      </c>
    </row>
    <row r="151" spans="5:8" x14ac:dyDescent="0.25">
      <c r="E151" s="4">
        <v>305010</v>
      </c>
      <c r="F151" s="4" t="s">
        <v>135</v>
      </c>
      <c r="G151" s="4" t="str">
        <f t="shared" si="4"/>
        <v>305010 Schützengesellschaft Eholfing</v>
      </c>
      <c r="H151" s="4" t="str">
        <f t="shared" si="5"/>
        <v>305</v>
      </c>
    </row>
    <row r="152" spans="5:8" x14ac:dyDescent="0.25">
      <c r="E152" s="4">
        <v>305014</v>
      </c>
      <c r="F152" s="4" t="s">
        <v>449</v>
      </c>
      <c r="G152" s="4" t="str">
        <f t="shared" si="4"/>
        <v>305014 Sportschützen Bad Griesbach e.V.</v>
      </c>
      <c r="H152" s="4" t="str">
        <f t="shared" si="5"/>
        <v>305</v>
      </c>
    </row>
    <row r="153" spans="5:8" x14ac:dyDescent="0.25">
      <c r="E153" s="4">
        <v>305016</v>
      </c>
      <c r="F153" s="4" t="s">
        <v>136</v>
      </c>
      <c r="G153" s="4" t="str">
        <f t="shared" si="4"/>
        <v>305016 Bogenschützen Grund</v>
      </c>
      <c r="H153" s="4" t="str">
        <f t="shared" si="5"/>
        <v>305</v>
      </c>
    </row>
    <row r="154" spans="5:8" x14ac:dyDescent="0.25">
      <c r="E154" s="4">
        <v>305018</v>
      </c>
      <c r="F154" s="4" t="s">
        <v>137</v>
      </c>
      <c r="G154" s="4" t="str">
        <f t="shared" si="4"/>
        <v>305018 Hubertusschützen Hader</v>
      </c>
      <c r="H154" s="4" t="str">
        <f t="shared" si="5"/>
        <v>305</v>
      </c>
    </row>
    <row r="155" spans="5:8" x14ac:dyDescent="0.25">
      <c r="E155" s="4">
        <v>305019</v>
      </c>
      <c r="F155" s="4" t="s">
        <v>450</v>
      </c>
      <c r="G155" s="4" t="str">
        <f t="shared" si="4"/>
        <v>305019 Eberschützen Kösslarn</v>
      </c>
      <c r="H155" s="4" t="str">
        <f t="shared" si="5"/>
        <v>305</v>
      </c>
    </row>
    <row r="156" spans="5:8" x14ac:dyDescent="0.25">
      <c r="E156" s="4">
        <v>305021</v>
      </c>
      <c r="F156" s="4" t="s">
        <v>138</v>
      </c>
      <c r="G156" s="4" t="str">
        <f t="shared" si="4"/>
        <v>305021 Bergschützen Pillham</v>
      </c>
      <c r="H156" s="4" t="str">
        <f t="shared" si="5"/>
        <v>305</v>
      </c>
    </row>
    <row r="157" spans="5:8" x14ac:dyDescent="0.25">
      <c r="E157" s="4">
        <v>305022</v>
      </c>
      <c r="F157" s="4" t="s">
        <v>451</v>
      </c>
      <c r="G157" s="4" t="str">
        <f t="shared" si="4"/>
        <v>305022 Böllerschützen vom Haslingerhof</v>
      </c>
      <c r="H157" s="4" t="str">
        <f t="shared" si="5"/>
        <v>305</v>
      </c>
    </row>
    <row r="158" spans="5:8" x14ac:dyDescent="0.25">
      <c r="E158" s="4">
        <v>305023</v>
      </c>
      <c r="F158" s="4" t="s">
        <v>139</v>
      </c>
      <c r="G158" s="4" t="str">
        <f t="shared" si="4"/>
        <v>305023 Bergschützen Ried</v>
      </c>
      <c r="H158" s="4" t="str">
        <f t="shared" si="5"/>
        <v>305</v>
      </c>
    </row>
    <row r="159" spans="5:8" x14ac:dyDescent="0.25">
      <c r="E159" s="4">
        <v>305025</v>
      </c>
      <c r="F159" s="4" t="s">
        <v>140</v>
      </c>
      <c r="G159" s="4" t="str">
        <f t="shared" si="4"/>
        <v>305025 Wolfachtaler-Schützen Sammarei</v>
      </c>
      <c r="H159" s="4" t="str">
        <f t="shared" si="5"/>
        <v>305</v>
      </c>
    </row>
    <row r="160" spans="5:8" x14ac:dyDescent="0.25">
      <c r="E160" s="4">
        <v>305030</v>
      </c>
      <c r="F160" s="4" t="s">
        <v>141</v>
      </c>
      <c r="G160" s="4" t="str">
        <f t="shared" si="4"/>
        <v>305030 Auerbachschützen Asenham</v>
      </c>
      <c r="H160" s="4" t="str">
        <f t="shared" si="5"/>
        <v>305</v>
      </c>
    </row>
    <row r="161" spans="5:8" x14ac:dyDescent="0.25">
      <c r="E161" s="4">
        <v>305031</v>
      </c>
      <c r="F161" s="4" t="s">
        <v>142</v>
      </c>
      <c r="G161" s="4" t="str">
        <f t="shared" si="4"/>
        <v>305031 Sportschützen Pocking e.V.</v>
      </c>
      <c r="H161" s="4" t="str">
        <f t="shared" si="5"/>
        <v>305</v>
      </c>
    </row>
    <row r="162" spans="5:8" x14ac:dyDescent="0.25">
      <c r="E162" s="4">
        <v>305033</v>
      </c>
      <c r="F162" s="4" t="s">
        <v>452</v>
      </c>
      <c r="G162" s="4" t="str">
        <f t="shared" si="4"/>
        <v>305033 Schützenverein Reding</v>
      </c>
      <c r="H162" s="4" t="str">
        <f t="shared" si="5"/>
        <v>305</v>
      </c>
    </row>
    <row r="163" spans="5:8" x14ac:dyDescent="0.25">
      <c r="E163" s="4">
        <v>306001</v>
      </c>
      <c r="F163" s="4" t="s">
        <v>453</v>
      </c>
      <c r="G163" s="4" t="str">
        <f t="shared" si="4"/>
        <v>306001 Abensquell Abens</v>
      </c>
      <c r="H163" s="4" t="str">
        <f t="shared" si="5"/>
        <v>306</v>
      </c>
    </row>
    <row r="164" spans="5:8" x14ac:dyDescent="0.25">
      <c r="E164" s="4">
        <v>306002</v>
      </c>
      <c r="F164" s="4" t="s">
        <v>143</v>
      </c>
      <c r="G164" s="4" t="str">
        <f t="shared" si="4"/>
        <v>306002 Kgl.priv.FSG Abensberg</v>
      </c>
      <c r="H164" s="4" t="str">
        <f t="shared" si="5"/>
        <v>306</v>
      </c>
    </row>
    <row r="165" spans="5:8" x14ac:dyDescent="0.25">
      <c r="E165" s="4">
        <v>306003</v>
      </c>
      <c r="F165" s="4" t="s">
        <v>454</v>
      </c>
      <c r="G165" s="4" t="str">
        <f t="shared" si="4"/>
        <v>306003 Schloßschützen im TV v.1932 Aiglsbach</v>
      </c>
      <c r="H165" s="4" t="str">
        <f t="shared" si="5"/>
        <v>306</v>
      </c>
    </row>
    <row r="166" spans="5:8" x14ac:dyDescent="0.25">
      <c r="E166" s="4">
        <v>306004</v>
      </c>
      <c r="F166" s="4" t="s">
        <v>455</v>
      </c>
      <c r="G166" s="4" t="str">
        <f t="shared" si="4"/>
        <v>306004 Böllerverein Bad Gögging</v>
      </c>
      <c r="H166" s="4" t="str">
        <f t="shared" si="5"/>
        <v>306</v>
      </c>
    </row>
    <row r="167" spans="5:8" x14ac:dyDescent="0.25">
      <c r="E167" s="4">
        <v>306005</v>
      </c>
      <c r="F167" s="4" t="s">
        <v>456</v>
      </c>
      <c r="G167" s="4" t="str">
        <f t="shared" si="4"/>
        <v>306005 Kgl.priv.FSG Au</v>
      </c>
      <c r="H167" s="4" t="str">
        <f t="shared" si="5"/>
        <v>306</v>
      </c>
    </row>
    <row r="168" spans="5:8" x14ac:dyDescent="0.25">
      <c r="E168" s="4">
        <v>306006</v>
      </c>
      <c r="F168" s="4" t="s">
        <v>457</v>
      </c>
      <c r="G168" s="4" t="str">
        <f t="shared" si="4"/>
        <v>306006 Burgschützen 1961 Burgstall</v>
      </c>
      <c r="H168" s="4" t="str">
        <f t="shared" si="5"/>
        <v>306</v>
      </c>
    </row>
    <row r="169" spans="5:8" x14ac:dyDescent="0.25">
      <c r="E169" s="4">
        <v>306007</v>
      </c>
      <c r="F169" s="4" t="s">
        <v>458</v>
      </c>
      <c r="G169" s="4" t="str">
        <f t="shared" si="4"/>
        <v>306007 SV Bergfreunde Elsendorf e.V.</v>
      </c>
      <c r="H169" s="4" t="str">
        <f t="shared" si="5"/>
        <v>306</v>
      </c>
    </row>
    <row r="170" spans="5:8" x14ac:dyDescent="0.25">
      <c r="E170" s="4">
        <v>306009</v>
      </c>
      <c r="F170" s="4" t="s">
        <v>459</v>
      </c>
      <c r="G170" s="4" t="str">
        <f t="shared" si="4"/>
        <v>306009 Abensthaler Schützen Enzelhausen e.V.</v>
      </c>
      <c r="H170" s="4" t="str">
        <f t="shared" si="5"/>
        <v>306</v>
      </c>
    </row>
    <row r="171" spans="5:8" x14ac:dyDescent="0.25">
      <c r="E171" s="4">
        <v>306010</v>
      </c>
      <c r="F171" s="4" t="s">
        <v>460</v>
      </c>
      <c r="G171" s="4" t="str">
        <f t="shared" si="4"/>
        <v>306010 SV Edelweiss Eschelbach e.V.</v>
      </c>
      <c r="H171" s="4" t="str">
        <f t="shared" si="5"/>
        <v>306</v>
      </c>
    </row>
    <row r="172" spans="5:8" x14ac:dyDescent="0.25">
      <c r="E172" s="4">
        <v>306011</v>
      </c>
      <c r="F172" s="4" t="s">
        <v>461</v>
      </c>
      <c r="G172" s="4" t="str">
        <f t="shared" si="4"/>
        <v>306011 Kgl.priv.FSG Klosterjäger Geisenfeld</v>
      </c>
      <c r="H172" s="4" t="str">
        <f t="shared" si="5"/>
        <v>306</v>
      </c>
    </row>
    <row r="173" spans="5:8" x14ac:dyDescent="0.25">
      <c r="E173" s="4">
        <v>306012</v>
      </c>
      <c r="F173" s="4" t="s">
        <v>462</v>
      </c>
      <c r="G173" s="4" t="str">
        <f t="shared" si="4"/>
        <v>306012 SV St. Peter Grafendorf e.V.</v>
      </c>
      <c r="H173" s="4" t="str">
        <f t="shared" si="5"/>
        <v>306</v>
      </c>
    </row>
    <row r="174" spans="5:8" x14ac:dyDescent="0.25">
      <c r="E174" s="4">
        <v>306013</v>
      </c>
      <c r="F174" s="4" t="s">
        <v>463</v>
      </c>
      <c r="G174" s="4" t="str">
        <f t="shared" si="4"/>
        <v>306013 SG Grossgundertshausen</v>
      </c>
      <c r="H174" s="4" t="str">
        <f t="shared" si="5"/>
        <v>306</v>
      </c>
    </row>
    <row r="175" spans="5:8" x14ac:dyDescent="0.25">
      <c r="E175" s="4">
        <v>306014</v>
      </c>
      <c r="F175" s="4" t="s">
        <v>464</v>
      </c>
      <c r="G175" s="4" t="str">
        <f t="shared" si="4"/>
        <v>306014 SV Jagdschloß Hausmehring</v>
      </c>
      <c r="H175" s="4" t="str">
        <f t="shared" si="5"/>
        <v>306</v>
      </c>
    </row>
    <row r="176" spans="5:8" x14ac:dyDescent="0.25">
      <c r="E176" s="4">
        <v>306015</v>
      </c>
      <c r="F176" s="4" t="s">
        <v>465</v>
      </c>
      <c r="G176" s="4" t="str">
        <f t="shared" si="4"/>
        <v>306015 SV Eichenlaub Herrenau</v>
      </c>
      <c r="H176" s="4" t="str">
        <f t="shared" si="5"/>
        <v>306</v>
      </c>
    </row>
    <row r="177" spans="5:8" x14ac:dyDescent="0.25">
      <c r="E177" s="4">
        <v>306016</v>
      </c>
      <c r="F177" s="4" t="s">
        <v>466</v>
      </c>
      <c r="G177" s="4" t="str">
        <f t="shared" si="4"/>
        <v>306016 SV "Zum alten Wirt" Hettenshausen</v>
      </c>
      <c r="H177" s="4" t="str">
        <f t="shared" si="5"/>
        <v>306</v>
      </c>
    </row>
    <row r="178" spans="5:8" x14ac:dyDescent="0.25">
      <c r="E178" s="4">
        <v>306017</v>
      </c>
      <c r="F178" s="4" t="s">
        <v>467</v>
      </c>
      <c r="G178" s="4" t="str">
        <f t="shared" si="4"/>
        <v>306017 Bogenschützen d. FSV Sandharlanden e.V.</v>
      </c>
      <c r="H178" s="4" t="str">
        <f t="shared" si="5"/>
        <v>306</v>
      </c>
    </row>
    <row r="179" spans="5:8" x14ac:dyDescent="0.25">
      <c r="E179" s="4">
        <v>306019</v>
      </c>
      <c r="F179" s="4" t="s">
        <v>468</v>
      </c>
      <c r="G179" s="4" t="str">
        <f t="shared" si="4"/>
        <v>306019 SV "Frohsinn" Ilmmünster</v>
      </c>
      <c r="H179" s="4" t="str">
        <f t="shared" si="5"/>
        <v>306</v>
      </c>
    </row>
    <row r="180" spans="5:8" x14ac:dyDescent="0.25">
      <c r="E180" s="4">
        <v>306020</v>
      </c>
      <c r="F180" s="4" t="s">
        <v>144</v>
      </c>
      <c r="G180" s="4" t="str">
        <f t="shared" si="4"/>
        <v>306020 SG Almenrausch Kirchdorf</v>
      </c>
      <c r="H180" s="4" t="str">
        <f t="shared" si="5"/>
        <v>306</v>
      </c>
    </row>
    <row r="181" spans="5:8" x14ac:dyDescent="0.25">
      <c r="E181" s="4">
        <v>306021</v>
      </c>
      <c r="F181" s="4" t="s">
        <v>145</v>
      </c>
      <c r="G181" s="4" t="str">
        <f t="shared" si="4"/>
        <v>306021 SV Auerhahn Kirchdorf</v>
      </c>
      <c r="H181" s="4" t="str">
        <f t="shared" si="5"/>
        <v>306</v>
      </c>
    </row>
    <row r="182" spans="5:8" x14ac:dyDescent="0.25">
      <c r="E182" s="4">
        <v>306023</v>
      </c>
      <c r="F182" s="4" t="s">
        <v>469</v>
      </c>
      <c r="G182" s="4" t="str">
        <f t="shared" si="4"/>
        <v>306023 SV Königsfeld</v>
      </c>
      <c r="H182" s="4" t="str">
        <f t="shared" si="5"/>
        <v>306</v>
      </c>
    </row>
    <row r="183" spans="5:8" x14ac:dyDescent="0.25">
      <c r="E183" s="4">
        <v>306024</v>
      </c>
      <c r="F183" s="4" t="s">
        <v>146</v>
      </c>
      <c r="G183" s="4" t="str">
        <f t="shared" si="4"/>
        <v>306024 SV Laaberperle Koppenwall</v>
      </c>
      <c r="H183" s="4" t="str">
        <f t="shared" si="5"/>
        <v>306</v>
      </c>
    </row>
    <row r="184" spans="5:8" x14ac:dyDescent="0.25">
      <c r="E184" s="4">
        <v>306026</v>
      </c>
      <c r="F184" s="4" t="s">
        <v>470</v>
      </c>
      <c r="G184" s="4" t="str">
        <f t="shared" si="4"/>
        <v>306026 Klein-Kaliber-Sportverein Leibersdorf</v>
      </c>
      <c r="H184" s="4" t="str">
        <f t="shared" si="5"/>
        <v>306</v>
      </c>
    </row>
    <row r="185" spans="5:8" x14ac:dyDescent="0.25">
      <c r="E185" s="4">
        <v>306027</v>
      </c>
      <c r="F185" s="4" t="s">
        <v>471</v>
      </c>
      <c r="G185" s="4" t="str">
        <f t="shared" si="4"/>
        <v>306027 SV Fröhlichkeit Lindkirchen e.V.</v>
      </c>
      <c r="H185" s="4" t="str">
        <f t="shared" si="5"/>
        <v>306</v>
      </c>
    </row>
    <row r="186" spans="5:8" x14ac:dyDescent="0.25">
      <c r="E186" s="4">
        <v>306028</v>
      </c>
      <c r="F186" s="4" t="s">
        <v>147</v>
      </c>
      <c r="G186" s="4" t="str">
        <f t="shared" si="4"/>
        <v>306028 SV Immergrün Ludmannsdorf e.V.</v>
      </c>
      <c r="H186" s="4" t="str">
        <f t="shared" si="5"/>
        <v>306</v>
      </c>
    </row>
    <row r="187" spans="5:8" x14ac:dyDescent="0.25">
      <c r="E187" s="4">
        <v>306029</v>
      </c>
      <c r="F187" s="4" t="s">
        <v>472</v>
      </c>
      <c r="G187" s="4" t="str">
        <f t="shared" si="4"/>
        <v>306029 SG Concordia Mainburg</v>
      </c>
      <c r="H187" s="4" t="str">
        <f t="shared" si="5"/>
        <v>306</v>
      </c>
    </row>
    <row r="188" spans="5:8" x14ac:dyDescent="0.25">
      <c r="E188" s="4">
        <v>306030</v>
      </c>
      <c r="F188" s="4" t="s">
        <v>148</v>
      </c>
      <c r="G188" s="4" t="str">
        <f t="shared" si="4"/>
        <v>306030 SG Schüsselhausen e.V. Mainburg</v>
      </c>
      <c r="H188" s="4" t="str">
        <f t="shared" si="5"/>
        <v>306</v>
      </c>
    </row>
    <row r="189" spans="5:8" x14ac:dyDescent="0.25">
      <c r="E189" s="4">
        <v>306032</v>
      </c>
      <c r="F189" s="4" t="s">
        <v>149</v>
      </c>
      <c r="G189" s="4" t="str">
        <f t="shared" si="4"/>
        <v>306032 SV Mühlhausen</v>
      </c>
      <c r="H189" s="4" t="str">
        <f t="shared" si="5"/>
        <v>306</v>
      </c>
    </row>
    <row r="190" spans="5:8" x14ac:dyDescent="0.25">
      <c r="E190" s="4">
        <v>306033</v>
      </c>
      <c r="F190" s="4" t="s">
        <v>150</v>
      </c>
      <c r="G190" s="4" t="str">
        <f t="shared" si="4"/>
        <v>306033 Ver.Kgl.priv.SG Nandlstadt</v>
      </c>
      <c r="H190" s="4" t="str">
        <f t="shared" si="5"/>
        <v>306</v>
      </c>
    </row>
    <row r="191" spans="5:8" x14ac:dyDescent="0.25">
      <c r="E191" s="4">
        <v>306034</v>
      </c>
      <c r="F191" s="4" t="s">
        <v>473</v>
      </c>
      <c r="G191" s="4" t="str">
        <f t="shared" si="4"/>
        <v>306034 Feuer-Schützen-Ges. Neustadt e.V.</v>
      </c>
      <c r="H191" s="4" t="str">
        <f t="shared" si="5"/>
        <v>306</v>
      </c>
    </row>
    <row r="192" spans="5:8" x14ac:dyDescent="0.25">
      <c r="E192" s="4">
        <v>306035</v>
      </c>
      <c r="F192" s="4" t="s">
        <v>151</v>
      </c>
      <c r="G192" s="4" t="str">
        <f t="shared" si="4"/>
        <v>306035 Sportschützen Niederlauterbach</v>
      </c>
      <c r="H192" s="4" t="str">
        <f t="shared" si="5"/>
        <v>306</v>
      </c>
    </row>
    <row r="193" spans="5:8" x14ac:dyDescent="0.25">
      <c r="E193" s="4">
        <v>306037</v>
      </c>
      <c r="F193" s="4" t="s">
        <v>474</v>
      </c>
      <c r="G193" s="4" t="str">
        <f t="shared" si="4"/>
        <v>306037 SV Lindengrün Niederumelsdorf</v>
      </c>
      <c r="H193" s="4" t="str">
        <f t="shared" si="5"/>
        <v>306</v>
      </c>
    </row>
    <row r="194" spans="5:8" x14ac:dyDescent="0.25">
      <c r="E194" s="4">
        <v>306038</v>
      </c>
      <c r="F194" s="4" t="s">
        <v>475</v>
      </c>
      <c r="G194" s="4" t="str">
        <f t="shared" si="4"/>
        <v>306038 Fortuna-Schützen Hornbach</v>
      </c>
      <c r="H194" s="4" t="str">
        <f t="shared" si="5"/>
        <v>306</v>
      </c>
    </row>
    <row r="195" spans="5:8" x14ac:dyDescent="0.25">
      <c r="E195" s="4">
        <v>306039</v>
      </c>
      <c r="F195" s="4" t="s">
        <v>152</v>
      </c>
      <c r="G195" s="4" t="str">
        <f t="shared" ref="G195:G258" si="6">E195&amp;" "&amp;F195</f>
        <v>306039 SG 1869 Oberlauterbach e.V.</v>
      </c>
      <c r="H195" s="4" t="str">
        <f t="shared" ref="H195:H258" si="7">LEFT(E195,3)</f>
        <v>306</v>
      </c>
    </row>
    <row r="196" spans="5:8" x14ac:dyDescent="0.25">
      <c r="E196" s="4">
        <v>306041</v>
      </c>
      <c r="F196" s="4" t="s">
        <v>476</v>
      </c>
      <c r="G196" s="4" t="str">
        <f t="shared" si="6"/>
        <v>306041 SV Pindbachtaler Oberpindhart</v>
      </c>
      <c r="H196" s="4" t="str">
        <f t="shared" si="7"/>
        <v>306</v>
      </c>
    </row>
    <row r="197" spans="5:8" x14ac:dyDescent="0.25">
      <c r="E197" s="4">
        <v>306042</v>
      </c>
      <c r="F197" s="4" t="s">
        <v>477</v>
      </c>
      <c r="G197" s="4" t="str">
        <f t="shared" si="6"/>
        <v>306042 SV Birkenhain Oberwangenbach</v>
      </c>
      <c r="H197" s="4" t="str">
        <f t="shared" si="7"/>
        <v>306</v>
      </c>
    </row>
    <row r="198" spans="5:8" x14ac:dyDescent="0.25">
      <c r="E198" s="4">
        <v>306043</v>
      </c>
      <c r="F198" s="4" t="s">
        <v>478</v>
      </c>
      <c r="G198" s="4" t="str">
        <f t="shared" si="6"/>
        <v>306043 SV "Almenrausch" Osseltshausen</v>
      </c>
      <c r="H198" s="4" t="str">
        <f t="shared" si="7"/>
        <v>306</v>
      </c>
    </row>
    <row r="199" spans="5:8" x14ac:dyDescent="0.25">
      <c r="E199" s="4">
        <v>306045</v>
      </c>
      <c r="F199" s="4" t="s">
        <v>479</v>
      </c>
      <c r="G199" s="4" t="str">
        <f t="shared" si="6"/>
        <v>306045 SG 1983 Oberlauterbach</v>
      </c>
      <c r="H199" s="4" t="str">
        <f t="shared" si="7"/>
        <v>306</v>
      </c>
    </row>
    <row r="200" spans="5:8" x14ac:dyDescent="0.25">
      <c r="E200" s="4">
        <v>306047</v>
      </c>
      <c r="F200" s="4" t="s">
        <v>480</v>
      </c>
      <c r="G200" s="4" t="str">
        <f t="shared" si="6"/>
        <v>306047 Jungschützen-Ges.1957 Pfeffenhausen e.V.</v>
      </c>
      <c r="H200" s="4" t="str">
        <f t="shared" si="7"/>
        <v>306</v>
      </c>
    </row>
    <row r="201" spans="5:8" x14ac:dyDescent="0.25">
      <c r="E201" s="4">
        <v>306049</v>
      </c>
      <c r="F201" s="4" t="s">
        <v>153</v>
      </c>
      <c r="G201" s="4" t="str">
        <f t="shared" si="6"/>
        <v>306049 SG Hubertus 1923 Pürkwang</v>
      </c>
      <c r="H201" s="4" t="str">
        <f t="shared" si="7"/>
        <v>306</v>
      </c>
    </row>
    <row r="202" spans="5:8" x14ac:dyDescent="0.25">
      <c r="E202" s="4">
        <v>306050</v>
      </c>
      <c r="F202" s="4" t="s">
        <v>154</v>
      </c>
      <c r="G202" s="4" t="str">
        <f t="shared" si="6"/>
        <v>306050 SG Bodomar Puttenhausen e.V.</v>
      </c>
      <c r="H202" s="4" t="str">
        <f t="shared" si="7"/>
        <v>306</v>
      </c>
    </row>
    <row r="203" spans="5:8" x14ac:dyDescent="0.25">
      <c r="E203" s="4">
        <v>306051</v>
      </c>
      <c r="F203" s="4" t="s">
        <v>155</v>
      </c>
      <c r="G203" s="4" t="str">
        <f t="shared" si="6"/>
        <v>306051 SV Reichertshausen</v>
      </c>
      <c r="H203" s="4" t="str">
        <f t="shared" si="7"/>
        <v>306</v>
      </c>
    </row>
    <row r="204" spans="5:8" x14ac:dyDescent="0.25">
      <c r="E204" s="4">
        <v>306052</v>
      </c>
      <c r="F204" s="4" t="s">
        <v>156</v>
      </c>
      <c r="G204" s="4" t="str">
        <f t="shared" si="6"/>
        <v>306052 Schützenverein e.V. 1882 Rohr</v>
      </c>
      <c r="H204" s="4" t="str">
        <f t="shared" si="7"/>
        <v>306</v>
      </c>
    </row>
    <row r="205" spans="5:8" x14ac:dyDescent="0.25">
      <c r="E205" s="4">
        <v>306053</v>
      </c>
      <c r="F205" s="4" t="s">
        <v>481</v>
      </c>
      <c r="G205" s="4" t="str">
        <f t="shared" si="6"/>
        <v>306053 SV Eichenlaub Rohr e.V.</v>
      </c>
      <c r="H205" s="4" t="str">
        <f t="shared" si="7"/>
        <v>306</v>
      </c>
    </row>
    <row r="206" spans="5:8" x14ac:dyDescent="0.25">
      <c r="E206" s="4">
        <v>306055</v>
      </c>
      <c r="F206" s="4" t="s">
        <v>157</v>
      </c>
      <c r="G206" s="4" t="str">
        <f t="shared" si="6"/>
        <v>306055 Schloßschützen Rohrbach</v>
      </c>
      <c r="H206" s="4" t="str">
        <f t="shared" si="7"/>
        <v>306</v>
      </c>
    </row>
    <row r="207" spans="5:8" x14ac:dyDescent="0.25">
      <c r="E207" s="4">
        <v>306056</v>
      </c>
      <c r="F207" s="4" t="s">
        <v>482</v>
      </c>
      <c r="G207" s="4" t="str">
        <f t="shared" si="6"/>
        <v>306056 Kgl.priv.FSG Rottenburg</v>
      </c>
      <c r="H207" s="4" t="str">
        <f t="shared" si="7"/>
        <v>306</v>
      </c>
    </row>
    <row r="208" spans="5:8" x14ac:dyDescent="0.25">
      <c r="E208" s="4">
        <v>306057</v>
      </c>
      <c r="F208" s="4" t="s">
        <v>158</v>
      </c>
      <c r="G208" s="4" t="str">
        <f t="shared" si="6"/>
        <v>306057 SG Sandelzhausen</v>
      </c>
      <c r="H208" s="4" t="str">
        <f t="shared" si="7"/>
        <v>306</v>
      </c>
    </row>
    <row r="209" spans="5:8" x14ac:dyDescent="0.25">
      <c r="E209" s="4">
        <v>306058</v>
      </c>
      <c r="F209" s="4" t="s">
        <v>159</v>
      </c>
      <c r="G209" s="4" t="str">
        <f t="shared" si="6"/>
        <v>306058 SV Apollo Sandharlanden</v>
      </c>
      <c r="H209" s="4" t="str">
        <f t="shared" si="7"/>
        <v>306</v>
      </c>
    </row>
    <row r="210" spans="5:8" x14ac:dyDescent="0.25">
      <c r="E210" s="4">
        <v>306060</v>
      </c>
      <c r="F210" s="4" t="s">
        <v>483</v>
      </c>
      <c r="G210" s="4" t="str">
        <f t="shared" si="6"/>
        <v>306060 Ver.Feuer-u.Zimmersch.Ges. eV Siegenburg</v>
      </c>
      <c r="H210" s="4" t="str">
        <f t="shared" si="7"/>
        <v>306</v>
      </c>
    </row>
    <row r="211" spans="5:8" x14ac:dyDescent="0.25">
      <c r="E211" s="4">
        <v>306061</v>
      </c>
      <c r="F211" s="4" t="s">
        <v>484</v>
      </c>
      <c r="G211" s="4" t="str">
        <f t="shared" si="6"/>
        <v>306061 SV Eichenlaub Sielstetten</v>
      </c>
      <c r="H211" s="4" t="str">
        <f t="shared" si="7"/>
        <v>306</v>
      </c>
    </row>
    <row r="212" spans="5:8" x14ac:dyDescent="0.25">
      <c r="E212" s="4">
        <v>306062</v>
      </c>
      <c r="F212" s="4" t="s">
        <v>160</v>
      </c>
      <c r="G212" s="4" t="str">
        <f t="shared" si="6"/>
        <v>306062 Schützenverein 1862 Scheyern</v>
      </c>
      <c r="H212" s="4" t="str">
        <f t="shared" si="7"/>
        <v>306</v>
      </c>
    </row>
    <row r="213" spans="5:8" x14ac:dyDescent="0.25">
      <c r="E213" s="4">
        <v>306063</v>
      </c>
      <c r="F213" s="4" t="s">
        <v>485</v>
      </c>
      <c r="G213" s="4" t="str">
        <f t="shared" si="6"/>
        <v>306063 SV Laabertaler Schmatzhausen</v>
      </c>
      <c r="H213" s="4" t="str">
        <f t="shared" si="7"/>
        <v>306</v>
      </c>
    </row>
    <row r="214" spans="5:8" x14ac:dyDescent="0.25">
      <c r="E214" s="4">
        <v>306065</v>
      </c>
      <c r="F214" s="4" t="s">
        <v>161</v>
      </c>
      <c r="G214" s="4" t="str">
        <f t="shared" si="6"/>
        <v>306065 SV Eichenlaub Schweitenkirchen</v>
      </c>
      <c r="H214" s="4" t="str">
        <f t="shared" si="7"/>
        <v>306</v>
      </c>
    </row>
    <row r="215" spans="5:8" x14ac:dyDescent="0.25">
      <c r="E215" s="4">
        <v>306066</v>
      </c>
      <c r="F215" s="4" t="s">
        <v>486</v>
      </c>
      <c r="G215" s="4" t="str">
        <f t="shared" si="6"/>
        <v>306066 SV Edelweiss St.Johann</v>
      </c>
      <c r="H215" s="4" t="str">
        <f t="shared" si="7"/>
        <v>306</v>
      </c>
    </row>
    <row r="216" spans="5:8" x14ac:dyDescent="0.25">
      <c r="E216" s="4">
        <v>306067</v>
      </c>
      <c r="F216" s="4" t="s">
        <v>487</v>
      </c>
      <c r="G216" s="4" t="str">
        <f t="shared" si="6"/>
        <v>306067 SV Seerose Straßberg</v>
      </c>
      <c r="H216" s="4" t="str">
        <f t="shared" si="7"/>
        <v>306</v>
      </c>
    </row>
    <row r="217" spans="5:8" x14ac:dyDescent="0.25">
      <c r="E217" s="4">
        <v>306068</v>
      </c>
      <c r="F217" s="4" t="s">
        <v>488</v>
      </c>
      <c r="G217" s="4" t="str">
        <f t="shared" si="6"/>
        <v>306068 SG Tell Train</v>
      </c>
      <c r="H217" s="4" t="str">
        <f t="shared" si="7"/>
        <v>306</v>
      </c>
    </row>
    <row r="218" spans="5:8" x14ac:dyDescent="0.25">
      <c r="E218" s="4">
        <v>306070</v>
      </c>
      <c r="F218" s="4" t="s">
        <v>162</v>
      </c>
      <c r="G218" s="4" t="str">
        <f t="shared" si="6"/>
        <v>306070 SV Tannengrün Unterwangenbach</v>
      </c>
      <c r="H218" s="4" t="str">
        <f t="shared" si="7"/>
        <v>306</v>
      </c>
    </row>
    <row r="219" spans="5:8" x14ac:dyDescent="0.25">
      <c r="E219" s="4">
        <v>306074</v>
      </c>
      <c r="F219" s="4" t="s">
        <v>489</v>
      </c>
      <c r="G219" s="4" t="str">
        <f t="shared" si="6"/>
        <v>306074 Vereinigte Wolnzacher Schützen e.V.</v>
      </c>
      <c r="H219" s="4" t="str">
        <f t="shared" si="7"/>
        <v>306</v>
      </c>
    </row>
    <row r="220" spans="5:8" x14ac:dyDescent="0.25">
      <c r="E220" s="4">
        <v>306076</v>
      </c>
      <c r="F220" s="4" t="s">
        <v>490</v>
      </c>
      <c r="G220" s="4" t="str">
        <f t="shared" si="6"/>
        <v>306076 Altschützenges. Leitenbach e.V.</v>
      </c>
      <c r="H220" s="4" t="str">
        <f t="shared" si="7"/>
        <v>306</v>
      </c>
    </row>
    <row r="221" spans="5:8" x14ac:dyDescent="0.25">
      <c r="E221" s="4">
        <v>306078</v>
      </c>
      <c r="F221" s="4" t="s">
        <v>491</v>
      </c>
      <c r="G221" s="4" t="str">
        <f t="shared" si="6"/>
        <v>306078 Burgschützen Unterpindhart e.V.</v>
      </c>
      <c r="H221" s="4" t="str">
        <f t="shared" si="7"/>
        <v>306</v>
      </c>
    </row>
    <row r="222" spans="5:8" x14ac:dyDescent="0.25">
      <c r="E222" s="4">
        <v>306080</v>
      </c>
      <c r="F222" s="4" t="s">
        <v>492</v>
      </c>
      <c r="G222" s="4" t="str">
        <f t="shared" si="6"/>
        <v>306080 SV Hubertus Geroldshausen</v>
      </c>
      <c r="H222" s="4" t="str">
        <f t="shared" si="7"/>
        <v>306</v>
      </c>
    </row>
    <row r="223" spans="5:8" x14ac:dyDescent="0.25">
      <c r="E223" s="4">
        <v>306081</v>
      </c>
      <c r="F223" s="4" t="s">
        <v>493</v>
      </c>
      <c r="G223" s="4" t="str">
        <f t="shared" si="6"/>
        <v>306081 SV Zur Linde Geisenfeldwinden</v>
      </c>
      <c r="H223" s="4" t="str">
        <f t="shared" si="7"/>
        <v>306</v>
      </c>
    </row>
    <row r="224" spans="5:8" x14ac:dyDescent="0.25">
      <c r="E224" s="4">
        <v>306082</v>
      </c>
      <c r="F224" s="4" t="s">
        <v>163</v>
      </c>
      <c r="G224" s="4" t="str">
        <f t="shared" si="6"/>
        <v>306082 SV Frohsinn Dürnzhausen</v>
      </c>
      <c r="H224" s="4" t="str">
        <f t="shared" si="7"/>
        <v>306</v>
      </c>
    </row>
    <row r="225" spans="5:8" x14ac:dyDescent="0.25">
      <c r="E225" s="4">
        <v>306083</v>
      </c>
      <c r="F225" s="4" t="s">
        <v>494</v>
      </c>
      <c r="G225" s="4" t="str">
        <f t="shared" si="6"/>
        <v>306083 SV Sankt Sebastian Walkertshofen</v>
      </c>
      <c r="H225" s="4" t="str">
        <f t="shared" si="7"/>
        <v>306</v>
      </c>
    </row>
    <row r="226" spans="5:8" x14ac:dyDescent="0.25">
      <c r="E226" s="4">
        <v>306084</v>
      </c>
      <c r="F226" s="4" t="s">
        <v>495</v>
      </c>
      <c r="G226" s="4" t="str">
        <f t="shared" si="6"/>
        <v>306084 Schloßschützen Obersüßbach</v>
      </c>
      <c r="H226" s="4" t="str">
        <f t="shared" si="7"/>
        <v>306</v>
      </c>
    </row>
    <row r="227" spans="5:8" x14ac:dyDescent="0.25">
      <c r="E227" s="4">
        <v>306086</v>
      </c>
      <c r="F227" s="4" t="s">
        <v>164</v>
      </c>
      <c r="G227" s="4" t="str">
        <f t="shared" si="6"/>
        <v>306086 Lindenschützen Sünzhausen</v>
      </c>
      <c r="H227" s="4" t="str">
        <f t="shared" si="7"/>
        <v>306</v>
      </c>
    </row>
    <row r="228" spans="5:8" x14ac:dyDescent="0.25">
      <c r="E228" s="4">
        <v>306088</v>
      </c>
      <c r="F228" s="4" t="s">
        <v>496</v>
      </c>
      <c r="G228" s="4" t="str">
        <f t="shared" si="6"/>
        <v>306088 SV Hubertus Berghausen</v>
      </c>
      <c r="H228" s="4" t="str">
        <f t="shared" si="7"/>
        <v>306</v>
      </c>
    </row>
    <row r="229" spans="5:8" x14ac:dyDescent="0.25">
      <c r="E229" s="4">
        <v>306091</v>
      </c>
      <c r="F229" s="4" t="s">
        <v>165</v>
      </c>
      <c r="G229" s="4" t="str">
        <f t="shared" si="6"/>
        <v>306091 Kelsschützen Irnsing</v>
      </c>
      <c r="H229" s="4" t="str">
        <f t="shared" si="7"/>
        <v>306</v>
      </c>
    </row>
    <row r="230" spans="5:8" x14ac:dyDescent="0.25">
      <c r="E230" s="4">
        <v>306092</v>
      </c>
      <c r="F230" s="4" t="s">
        <v>497</v>
      </c>
      <c r="G230" s="4" t="str">
        <f t="shared" si="6"/>
        <v>306092 Goldbachschützen Helchenbach</v>
      </c>
      <c r="H230" s="4" t="str">
        <f t="shared" si="7"/>
        <v>306</v>
      </c>
    </row>
    <row r="231" spans="5:8" x14ac:dyDescent="0.25">
      <c r="E231" s="4">
        <v>306094</v>
      </c>
      <c r="F231" s="4" t="s">
        <v>166</v>
      </c>
      <c r="G231" s="4" t="str">
        <f t="shared" si="6"/>
        <v>306094 Wurftaubenclub Mainburg</v>
      </c>
      <c r="H231" s="4" t="str">
        <f t="shared" si="7"/>
        <v>306</v>
      </c>
    </row>
    <row r="232" spans="5:8" x14ac:dyDescent="0.25">
      <c r="E232" s="4">
        <v>307002</v>
      </c>
      <c r="F232" s="4" t="s">
        <v>498</v>
      </c>
      <c r="G232" s="4" t="str">
        <f t="shared" si="6"/>
        <v>307002 Bergschützen Altrandsberg</v>
      </c>
      <c r="H232" s="4" t="str">
        <f t="shared" si="7"/>
        <v>307</v>
      </c>
    </row>
    <row r="233" spans="5:8" x14ac:dyDescent="0.25">
      <c r="E233" s="4">
        <v>307003</v>
      </c>
      <c r="F233" s="4" t="s">
        <v>499</v>
      </c>
      <c r="G233" s="4" t="str">
        <f t="shared" si="6"/>
        <v>307003 Bergschützen Ansdorf</v>
      </c>
      <c r="H233" s="4" t="str">
        <f t="shared" si="7"/>
        <v>307</v>
      </c>
    </row>
    <row r="234" spans="5:8" x14ac:dyDescent="0.25">
      <c r="E234" s="4">
        <v>307005</v>
      </c>
      <c r="F234" s="4" t="s">
        <v>167</v>
      </c>
      <c r="G234" s="4" t="str">
        <f t="shared" si="6"/>
        <v>307005 Schützengesellschaft Blaibach e.V.</v>
      </c>
      <c r="H234" s="4" t="str">
        <f t="shared" si="7"/>
        <v>307</v>
      </c>
    </row>
    <row r="235" spans="5:8" x14ac:dyDescent="0.25">
      <c r="E235" s="4">
        <v>307006</v>
      </c>
      <c r="F235" s="4" t="s">
        <v>500</v>
      </c>
      <c r="G235" s="4" t="str">
        <f t="shared" si="6"/>
        <v>307006 Schützenverein Gehstorf</v>
      </c>
      <c r="H235" s="4" t="str">
        <f t="shared" si="7"/>
        <v>307</v>
      </c>
    </row>
    <row r="236" spans="5:8" x14ac:dyDescent="0.25">
      <c r="E236" s="4">
        <v>307008</v>
      </c>
      <c r="F236" s="4" t="s">
        <v>168</v>
      </c>
      <c r="G236" s="4" t="str">
        <f t="shared" si="6"/>
        <v>307008 Schützenverein Grub</v>
      </c>
      <c r="H236" s="4" t="str">
        <f t="shared" si="7"/>
        <v>307</v>
      </c>
    </row>
    <row r="237" spans="5:8" x14ac:dyDescent="0.25">
      <c r="E237" s="4">
        <v>307009</v>
      </c>
      <c r="F237" s="4" t="s">
        <v>169</v>
      </c>
      <c r="G237" s="4" t="str">
        <f t="shared" si="6"/>
        <v>307009 Schützenverein Haibühl</v>
      </c>
      <c r="H237" s="4" t="str">
        <f t="shared" si="7"/>
        <v>307</v>
      </c>
    </row>
    <row r="238" spans="5:8" x14ac:dyDescent="0.25">
      <c r="E238" s="4">
        <v>307010</v>
      </c>
      <c r="F238" s="4" t="s">
        <v>501</v>
      </c>
      <c r="G238" s="4" t="str">
        <f t="shared" si="6"/>
        <v>307010 D'Schatzbergschützen Harrling</v>
      </c>
      <c r="H238" s="4" t="str">
        <f t="shared" si="7"/>
        <v>307</v>
      </c>
    </row>
    <row r="239" spans="5:8" x14ac:dyDescent="0.25">
      <c r="E239" s="4">
        <v>307011</v>
      </c>
      <c r="F239" s="4" t="s">
        <v>170</v>
      </c>
      <c r="G239" s="4" t="str">
        <f t="shared" si="6"/>
        <v>307011 Chambthaler Sportschützen e.V.</v>
      </c>
      <c r="H239" s="4" t="str">
        <f t="shared" si="7"/>
        <v>307</v>
      </c>
    </row>
    <row r="240" spans="5:8" x14ac:dyDescent="0.25">
      <c r="E240" s="4">
        <v>307012</v>
      </c>
      <c r="F240" s="4" t="s">
        <v>171</v>
      </c>
      <c r="G240" s="4" t="str">
        <f t="shared" si="6"/>
        <v>307012 Kötztinger Sportschützen Club e.V.</v>
      </c>
      <c r="H240" s="4" t="str">
        <f t="shared" si="7"/>
        <v>307</v>
      </c>
    </row>
    <row r="241" spans="5:8" x14ac:dyDescent="0.25">
      <c r="E241" s="4">
        <v>307014</v>
      </c>
      <c r="F241" s="4" t="s">
        <v>502</v>
      </c>
      <c r="G241" s="4" t="str">
        <f t="shared" si="6"/>
        <v>307014 1.Zimmerstutzenschützengesell. Kötzting</v>
      </c>
      <c r="H241" s="4" t="str">
        <f t="shared" si="7"/>
        <v>307</v>
      </c>
    </row>
    <row r="242" spans="5:8" x14ac:dyDescent="0.25">
      <c r="E242" s="4">
        <v>307017</v>
      </c>
      <c r="F242" s="4" t="s">
        <v>503</v>
      </c>
      <c r="G242" s="4" t="str">
        <f t="shared" si="6"/>
        <v>307017 Freischützen Lederdorn</v>
      </c>
      <c r="H242" s="4" t="str">
        <f t="shared" si="7"/>
        <v>307</v>
      </c>
    </row>
    <row r="243" spans="5:8" x14ac:dyDescent="0.25">
      <c r="E243" s="4">
        <v>307019</v>
      </c>
      <c r="F243" s="4" t="s">
        <v>504</v>
      </c>
      <c r="G243" s="4" t="str">
        <f t="shared" si="6"/>
        <v>307019 SV Hoidstoana Ramsried</v>
      </c>
      <c r="H243" s="4" t="str">
        <f t="shared" si="7"/>
        <v>307</v>
      </c>
    </row>
    <row r="244" spans="5:8" x14ac:dyDescent="0.25">
      <c r="E244" s="4">
        <v>307021</v>
      </c>
      <c r="F244" s="4" t="s">
        <v>505</v>
      </c>
      <c r="G244" s="4" t="str">
        <f t="shared" si="6"/>
        <v>307021 Schützenverein Seugenhof</v>
      </c>
      <c r="H244" s="4" t="str">
        <f t="shared" si="7"/>
        <v>307</v>
      </c>
    </row>
    <row r="245" spans="5:8" x14ac:dyDescent="0.25">
      <c r="E245" s="4">
        <v>307022</v>
      </c>
      <c r="F245" s="4" t="s">
        <v>506</v>
      </c>
      <c r="G245" s="4" t="str">
        <f t="shared" si="6"/>
        <v>307022 Schützenverein Sperlhammer 1926 e.V.</v>
      </c>
      <c r="H245" s="4" t="str">
        <f t="shared" si="7"/>
        <v>307</v>
      </c>
    </row>
    <row r="246" spans="5:8" x14ac:dyDescent="0.25">
      <c r="E246" s="4">
        <v>307023</v>
      </c>
      <c r="F246" s="4" t="s">
        <v>507</v>
      </c>
      <c r="G246" s="4" t="str">
        <f t="shared" si="6"/>
        <v>307023 SV Schachten-Neuaign und Umgebung 1932</v>
      </c>
      <c r="H246" s="4" t="str">
        <f t="shared" si="7"/>
        <v>307</v>
      </c>
    </row>
    <row r="247" spans="5:8" x14ac:dyDescent="0.25">
      <c r="E247" s="4">
        <v>307025</v>
      </c>
      <c r="F247" s="4" t="s">
        <v>508</v>
      </c>
      <c r="G247" s="4" t="str">
        <f t="shared" si="6"/>
        <v>307025 Schützenverein 'Kaitersberg' Steinbühl</v>
      </c>
      <c r="H247" s="4" t="str">
        <f t="shared" si="7"/>
        <v>307</v>
      </c>
    </row>
    <row r="248" spans="5:8" x14ac:dyDescent="0.25">
      <c r="E248" s="4">
        <v>307027</v>
      </c>
      <c r="F248" s="4" t="s">
        <v>172</v>
      </c>
      <c r="G248" s="4" t="str">
        <f t="shared" si="6"/>
        <v>307027 1. Schützenverein Zandt e.V.</v>
      </c>
      <c r="H248" s="4" t="str">
        <f t="shared" si="7"/>
        <v>307</v>
      </c>
    </row>
    <row r="249" spans="5:8" x14ac:dyDescent="0.25">
      <c r="E249" s="4">
        <v>307028</v>
      </c>
      <c r="F249" s="4" t="s">
        <v>509</v>
      </c>
      <c r="G249" s="4" t="str">
        <f t="shared" si="6"/>
        <v>307028 Schützenverein 'Almenrausch' Haus e. V.</v>
      </c>
      <c r="H249" s="4" t="str">
        <f t="shared" si="7"/>
        <v>307</v>
      </c>
    </row>
    <row r="250" spans="5:8" x14ac:dyDescent="0.25">
      <c r="E250" s="4">
        <v>307029</v>
      </c>
      <c r="F250" s="4" t="s">
        <v>510</v>
      </c>
      <c r="G250" s="4" t="str">
        <f t="shared" si="6"/>
        <v>307029 Perlbachschützen Miltach-Oberndorf e.V.</v>
      </c>
      <c r="H250" s="4" t="str">
        <f t="shared" si="7"/>
        <v>307</v>
      </c>
    </row>
    <row r="251" spans="5:8" x14ac:dyDescent="0.25">
      <c r="E251" s="4">
        <v>307030</v>
      </c>
      <c r="F251" s="4" t="s">
        <v>511</v>
      </c>
      <c r="G251" s="4" t="str">
        <f t="shared" si="6"/>
        <v>307030 Vereinigte Sportschützen 1983 e.V.</v>
      </c>
      <c r="H251" s="4" t="str">
        <f t="shared" si="7"/>
        <v>307</v>
      </c>
    </row>
    <row r="252" spans="5:8" x14ac:dyDescent="0.25">
      <c r="E252" s="4">
        <v>308001</v>
      </c>
      <c r="F252" s="4" t="s">
        <v>512</v>
      </c>
      <c r="G252" s="4" t="str">
        <f t="shared" si="6"/>
        <v>308001 SV Freischütz Adldorf</v>
      </c>
      <c r="H252" s="4" t="str">
        <f t="shared" si="7"/>
        <v>308</v>
      </c>
    </row>
    <row r="253" spans="5:8" x14ac:dyDescent="0.25">
      <c r="E253" s="4">
        <v>308002</v>
      </c>
      <c r="F253" s="4" t="s">
        <v>513</v>
      </c>
      <c r="G253" s="4" t="str">
        <f t="shared" si="6"/>
        <v>308002 SG Vilstaler Aufhausen</v>
      </c>
      <c r="H253" s="4" t="str">
        <f t="shared" si="7"/>
        <v>308</v>
      </c>
    </row>
    <row r="254" spans="5:8" x14ac:dyDescent="0.25">
      <c r="E254" s="4">
        <v>308003</v>
      </c>
      <c r="F254" s="4" t="s">
        <v>514</v>
      </c>
      <c r="G254" s="4" t="str">
        <f t="shared" si="6"/>
        <v>308003 SV "Weißblau" Eichendorf</v>
      </c>
      <c r="H254" s="4" t="str">
        <f t="shared" si="7"/>
        <v>308</v>
      </c>
    </row>
    <row r="255" spans="5:8" x14ac:dyDescent="0.25">
      <c r="E255" s="4">
        <v>308004</v>
      </c>
      <c r="F255" s="4" t="s">
        <v>515</v>
      </c>
      <c r="G255" s="4" t="str">
        <f t="shared" si="6"/>
        <v>308004 SV "Grüner Baum" Enzerweis</v>
      </c>
      <c r="H255" s="4" t="str">
        <f t="shared" si="7"/>
        <v>308</v>
      </c>
    </row>
    <row r="256" spans="5:8" x14ac:dyDescent="0.25">
      <c r="E256" s="4">
        <v>308005</v>
      </c>
      <c r="F256" s="4" t="s">
        <v>516</v>
      </c>
      <c r="G256" s="4" t="str">
        <f t="shared" si="6"/>
        <v>308005 SV Isarperle Ettling</v>
      </c>
      <c r="H256" s="4" t="str">
        <f t="shared" si="7"/>
        <v>308</v>
      </c>
    </row>
    <row r="257" spans="5:8" x14ac:dyDescent="0.25">
      <c r="E257" s="4">
        <v>308009</v>
      </c>
      <c r="F257" s="4" t="s">
        <v>517</v>
      </c>
      <c r="G257" s="4" t="str">
        <f t="shared" si="6"/>
        <v>308009 SG "Hubertus" Haidlfing</v>
      </c>
      <c r="H257" s="4" t="str">
        <f t="shared" si="7"/>
        <v>308</v>
      </c>
    </row>
    <row r="258" spans="5:8" x14ac:dyDescent="0.25">
      <c r="E258" s="4">
        <v>308010</v>
      </c>
      <c r="F258" s="4" t="s">
        <v>518</v>
      </c>
      <c r="G258" s="4" t="str">
        <f t="shared" si="6"/>
        <v>308010 Lindenschützen Höcking-Oberhöcking</v>
      </c>
      <c r="H258" s="4" t="str">
        <f t="shared" si="7"/>
        <v>308</v>
      </c>
    </row>
    <row r="259" spans="5:8" x14ac:dyDescent="0.25">
      <c r="E259" s="4">
        <v>308011</v>
      </c>
      <c r="F259" s="4" t="s">
        <v>519</v>
      </c>
      <c r="G259" s="4" t="str">
        <f t="shared" ref="G259:G322" si="8">E259&amp;" "&amp;F259</f>
        <v>308011 SV "Jagabluat" Heimhart</v>
      </c>
      <c r="H259" s="4" t="str">
        <f t="shared" ref="H259:H322" si="9">LEFT(E259,3)</f>
        <v>308</v>
      </c>
    </row>
    <row r="260" spans="5:8" x14ac:dyDescent="0.25">
      <c r="E260" s="4">
        <v>308012</v>
      </c>
      <c r="F260" s="4" t="s">
        <v>520</v>
      </c>
      <c r="G260" s="4" t="str">
        <f t="shared" si="8"/>
        <v>308012 SV Neuschwanstein Kleegarten</v>
      </c>
      <c r="H260" s="4" t="str">
        <f t="shared" si="9"/>
        <v>308</v>
      </c>
    </row>
    <row r="261" spans="5:8" x14ac:dyDescent="0.25">
      <c r="E261" s="4">
        <v>308013</v>
      </c>
      <c r="F261" s="4" t="s">
        <v>521</v>
      </c>
      <c r="G261" s="4" t="str">
        <f t="shared" si="8"/>
        <v>308013 SV Alpengrün Lailling</v>
      </c>
      <c r="H261" s="4" t="str">
        <f t="shared" si="9"/>
        <v>308</v>
      </c>
    </row>
    <row r="262" spans="5:8" x14ac:dyDescent="0.25">
      <c r="E262" s="4">
        <v>308014</v>
      </c>
      <c r="F262" s="4" t="s">
        <v>522</v>
      </c>
      <c r="G262" s="4" t="str">
        <f t="shared" si="8"/>
        <v>308014 Birkenschützen Landau</v>
      </c>
      <c r="H262" s="4" t="str">
        <f t="shared" si="9"/>
        <v>308</v>
      </c>
    </row>
    <row r="263" spans="5:8" x14ac:dyDescent="0.25">
      <c r="E263" s="4">
        <v>308016</v>
      </c>
      <c r="F263" s="4" t="s">
        <v>523</v>
      </c>
      <c r="G263" s="4" t="str">
        <f t="shared" si="8"/>
        <v>308016 Kgl.priv.FSG Schützenbrüder Landau</v>
      </c>
      <c r="H263" s="4" t="str">
        <f t="shared" si="9"/>
        <v>308</v>
      </c>
    </row>
    <row r="264" spans="5:8" x14ac:dyDescent="0.25">
      <c r="E264" s="4">
        <v>308019</v>
      </c>
      <c r="F264" s="4" t="s">
        <v>524</v>
      </c>
      <c r="G264" s="4" t="str">
        <f t="shared" si="8"/>
        <v>308019 SV Alpenrose Langgraben</v>
      </c>
      <c r="H264" s="4" t="str">
        <f t="shared" si="9"/>
        <v>308</v>
      </c>
    </row>
    <row r="265" spans="5:8" x14ac:dyDescent="0.25">
      <c r="E265" s="4">
        <v>308020</v>
      </c>
      <c r="F265" s="4" t="s">
        <v>525</v>
      </c>
      <c r="G265" s="4" t="str">
        <f t="shared" si="8"/>
        <v>308020 SG Waidmannsheil Perbing e.V.</v>
      </c>
      <c r="H265" s="4" t="str">
        <f t="shared" si="9"/>
        <v>308</v>
      </c>
    </row>
    <row r="266" spans="5:8" x14ac:dyDescent="0.25">
      <c r="E266" s="4">
        <v>308021</v>
      </c>
      <c r="F266" s="4" t="s">
        <v>526</v>
      </c>
      <c r="G266" s="4" t="str">
        <f t="shared" si="8"/>
        <v>308021 Hubertusschützen Pilsting</v>
      </c>
      <c r="H266" s="4" t="str">
        <f t="shared" si="9"/>
        <v>308</v>
      </c>
    </row>
    <row r="267" spans="5:8" x14ac:dyDescent="0.25">
      <c r="E267" s="4">
        <v>308022</v>
      </c>
      <c r="F267" s="4" t="s">
        <v>527</v>
      </c>
      <c r="G267" s="4" t="str">
        <f t="shared" si="8"/>
        <v>308022 Prinzenschützen Weißblau Pitzling</v>
      </c>
      <c r="H267" s="4" t="str">
        <f t="shared" si="9"/>
        <v>308</v>
      </c>
    </row>
    <row r="268" spans="5:8" x14ac:dyDescent="0.25">
      <c r="E268" s="4">
        <v>308023</v>
      </c>
      <c r="F268" s="4" t="s">
        <v>528</v>
      </c>
      <c r="G268" s="4" t="str">
        <f t="shared" si="8"/>
        <v>308023 SG Wildschütz Prunn e.V.</v>
      </c>
      <c r="H268" s="4" t="str">
        <f t="shared" si="9"/>
        <v>308</v>
      </c>
    </row>
    <row r="269" spans="5:8" x14ac:dyDescent="0.25">
      <c r="E269" s="4">
        <v>308024</v>
      </c>
      <c r="F269" s="4" t="s">
        <v>529</v>
      </c>
      <c r="G269" s="4" t="str">
        <f t="shared" si="8"/>
        <v>308024 Schützenring Wallersdorf e.V. 1885</v>
      </c>
      <c r="H269" s="4" t="str">
        <f t="shared" si="9"/>
        <v>308</v>
      </c>
    </row>
    <row r="270" spans="5:8" x14ac:dyDescent="0.25">
      <c r="E270" s="4">
        <v>308025</v>
      </c>
      <c r="F270" s="4" t="s">
        <v>530</v>
      </c>
      <c r="G270" s="4" t="str">
        <f t="shared" si="8"/>
        <v>308025 SV Alpenrose Wolfsdorf-Fichtheim</v>
      </c>
      <c r="H270" s="4" t="str">
        <f t="shared" si="9"/>
        <v>308</v>
      </c>
    </row>
    <row r="271" spans="5:8" x14ac:dyDescent="0.25">
      <c r="E271" s="4">
        <v>308026</v>
      </c>
      <c r="F271" s="4" t="s">
        <v>531</v>
      </c>
      <c r="G271" s="4" t="str">
        <f t="shared" si="8"/>
        <v>308026 SV "D'Isartaler" Zeholfing e.V.</v>
      </c>
      <c r="H271" s="4" t="str">
        <f t="shared" si="9"/>
        <v>308</v>
      </c>
    </row>
    <row r="272" spans="5:8" x14ac:dyDescent="0.25">
      <c r="E272" s="4">
        <v>308027</v>
      </c>
      <c r="F272" s="4" t="s">
        <v>532</v>
      </c>
      <c r="G272" s="4" t="str">
        <f t="shared" si="8"/>
        <v>308027 Tannenzapfenschützen Zeitlstadt</v>
      </c>
      <c r="H272" s="4" t="str">
        <f t="shared" si="9"/>
        <v>308</v>
      </c>
    </row>
    <row r="273" spans="5:8" x14ac:dyDescent="0.25">
      <c r="E273" s="4">
        <v>308028</v>
      </c>
      <c r="F273" s="4" t="s">
        <v>533</v>
      </c>
      <c r="G273" s="4" t="str">
        <f t="shared" si="8"/>
        <v>308028 Waldschützen am Schwarzen Kreuz</v>
      </c>
      <c r="H273" s="4" t="str">
        <f t="shared" si="9"/>
        <v>308</v>
      </c>
    </row>
    <row r="274" spans="5:8" x14ac:dyDescent="0.25">
      <c r="E274" s="4">
        <v>308031</v>
      </c>
      <c r="F274" s="4" t="s">
        <v>534</v>
      </c>
      <c r="G274" s="4" t="str">
        <f t="shared" si="8"/>
        <v>308031 SV "Frohsinn" Ruhstorf</v>
      </c>
      <c r="H274" s="4" t="str">
        <f t="shared" si="9"/>
        <v>308</v>
      </c>
    </row>
    <row r="275" spans="5:8" x14ac:dyDescent="0.25">
      <c r="E275" s="4">
        <v>308033</v>
      </c>
      <c r="F275" s="4" t="s">
        <v>535</v>
      </c>
      <c r="G275" s="4" t="str">
        <f t="shared" si="8"/>
        <v>308033 Bergschützen Zeholfing e.V.</v>
      </c>
      <c r="H275" s="4" t="str">
        <f t="shared" si="9"/>
        <v>308</v>
      </c>
    </row>
    <row r="276" spans="5:8" x14ac:dyDescent="0.25">
      <c r="E276" s="4">
        <v>309001</v>
      </c>
      <c r="F276" s="4" t="s">
        <v>173</v>
      </c>
      <c r="G276" s="4" t="str">
        <f t="shared" si="8"/>
        <v>309001 SG Ahrain e.V.</v>
      </c>
      <c r="H276" s="4" t="str">
        <f t="shared" si="9"/>
        <v>309</v>
      </c>
    </row>
    <row r="277" spans="5:8" x14ac:dyDescent="0.25">
      <c r="E277" s="4">
        <v>309002</v>
      </c>
      <c r="F277" s="4" t="s">
        <v>536</v>
      </c>
      <c r="G277" s="4" t="str">
        <f t="shared" si="8"/>
        <v>309002 Edelweiß-Schützen Altdorf</v>
      </c>
      <c r="H277" s="4" t="str">
        <f t="shared" si="9"/>
        <v>309</v>
      </c>
    </row>
    <row r="278" spans="5:8" x14ac:dyDescent="0.25">
      <c r="E278" s="4">
        <v>309003</v>
      </c>
      <c r="F278" s="4" t="s">
        <v>537</v>
      </c>
      <c r="G278" s="4" t="str">
        <f t="shared" si="8"/>
        <v>309003 SV Hubertus Altdorf</v>
      </c>
      <c r="H278" s="4" t="str">
        <f t="shared" si="9"/>
        <v>309</v>
      </c>
    </row>
    <row r="279" spans="5:8" x14ac:dyDescent="0.25">
      <c r="E279" s="4">
        <v>309004</v>
      </c>
      <c r="F279" s="4" t="s">
        <v>174</v>
      </c>
      <c r="G279" s="4" t="str">
        <f t="shared" si="8"/>
        <v>309004 Isartaler-Schützen Altheim</v>
      </c>
      <c r="H279" s="4" t="str">
        <f t="shared" si="9"/>
        <v>309</v>
      </c>
    </row>
    <row r="280" spans="5:8" x14ac:dyDescent="0.25">
      <c r="E280" s="4">
        <v>309005</v>
      </c>
      <c r="F280" s="4" t="s">
        <v>538</v>
      </c>
      <c r="G280" s="4" t="str">
        <f t="shared" si="8"/>
        <v>309005 Edelweiss-Schützen Arth</v>
      </c>
      <c r="H280" s="4" t="str">
        <f t="shared" si="9"/>
        <v>309</v>
      </c>
    </row>
    <row r="281" spans="5:8" x14ac:dyDescent="0.25">
      <c r="E281" s="4">
        <v>309006</v>
      </c>
      <c r="F281" s="4" t="s">
        <v>539</v>
      </c>
      <c r="G281" s="4" t="str">
        <f t="shared" si="8"/>
        <v>309006 Isartaler Bogenschützen  Altdorf e.V.</v>
      </c>
      <c r="H281" s="4" t="str">
        <f t="shared" si="9"/>
        <v>309</v>
      </c>
    </row>
    <row r="282" spans="5:8" x14ac:dyDescent="0.25">
      <c r="E282" s="4">
        <v>309007</v>
      </c>
      <c r="F282" s="4" t="s">
        <v>540</v>
      </c>
      <c r="G282" s="4" t="str">
        <f t="shared" si="8"/>
        <v>309007 Old Men Archery</v>
      </c>
      <c r="H282" s="4" t="str">
        <f t="shared" si="9"/>
        <v>309</v>
      </c>
    </row>
    <row r="283" spans="5:8" x14ac:dyDescent="0.25">
      <c r="E283" s="4">
        <v>309008</v>
      </c>
      <c r="F283" s="4" t="s">
        <v>175</v>
      </c>
      <c r="G283" s="4" t="str">
        <f t="shared" si="8"/>
        <v>309008 SV Edelweiß Attenhausen</v>
      </c>
      <c r="H283" s="4" t="str">
        <f t="shared" si="9"/>
        <v>309</v>
      </c>
    </row>
    <row r="284" spans="5:8" x14ac:dyDescent="0.25">
      <c r="E284" s="4">
        <v>309009</v>
      </c>
      <c r="F284" s="4" t="s">
        <v>541</v>
      </c>
      <c r="G284" s="4" t="str">
        <f t="shared" si="8"/>
        <v>309009 Sportschützen Isartal Landshut</v>
      </c>
      <c r="H284" s="4" t="str">
        <f t="shared" si="9"/>
        <v>309</v>
      </c>
    </row>
    <row r="285" spans="5:8" x14ac:dyDescent="0.25">
      <c r="E285" s="4">
        <v>309010</v>
      </c>
      <c r="F285" s="4" t="s">
        <v>542</v>
      </c>
      <c r="G285" s="4" t="str">
        <f t="shared" si="8"/>
        <v>309010 Landshuter Bogenschützen e.V.</v>
      </c>
      <c r="H285" s="4" t="str">
        <f t="shared" si="9"/>
        <v>309</v>
      </c>
    </row>
    <row r="286" spans="5:8" x14ac:dyDescent="0.25">
      <c r="E286" s="4">
        <v>309011</v>
      </c>
      <c r="F286" s="4" t="s">
        <v>543</v>
      </c>
      <c r="G286" s="4" t="str">
        <f t="shared" si="8"/>
        <v>309011 Waldschützen Blumberg</v>
      </c>
      <c r="H286" s="4" t="str">
        <f t="shared" si="9"/>
        <v>309</v>
      </c>
    </row>
    <row r="287" spans="5:8" x14ac:dyDescent="0.25">
      <c r="E287" s="4">
        <v>309012</v>
      </c>
      <c r="F287" s="4" t="s">
        <v>544</v>
      </c>
      <c r="G287" s="4" t="str">
        <f t="shared" si="8"/>
        <v>309012 Sebastiani-Schützen e.V. Buch am Erlbach</v>
      </c>
      <c r="H287" s="4" t="str">
        <f t="shared" si="9"/>
        <v>309</v>
      </c>
    </row>
    <row r="288" spans="5:8" x14ac:dyDescent="0.25">
      <c r="E288" s="4">
        <v>309013</v>
      </c>
      <c r="F288" s="4" t="s">
        <v>176</v>
      </c>
      <c r="G288" s="4" t="str">
        <f t="shared" si="8"/>
        <v>309013 SV Adlerhorst Ergolding</v>
      </c>
      <c r="H288" s="4" t="str">
        <f t="shared" si="9"/>
        <v>309</v>
      </c>
    </row>
    <row r="289" spans="5:8" x14ac:dyDescent="0.25">
      <c r="E289" s="4">
        <v>309014</v>
      </c>
      <c r="F289" s="4" t="s">
        <v>177</v>
      </c>
      <c r="G289" s="4" t="str">
        <f t="shared" si="8"/>
        <v>309014 SV Bayerland Ergolding</v>
      </c>
      <c r="H289" s="4" t="str">
        <f t="shared" si="9"/>
        <v>309</v>
      </c>
    </row>
    <row r="290" spans="5:8" x14ac:dyDescent="0.25">
      <c r="E290" s="4">
        <v>309015</v>
      </c>
      <c r="F290" s="4" t="s">
        <v>178</v>
      </c>
      <c r="G290" s="4" t="str">
        <f t="shared" si="8"/>
        <v>309015 Rohrbachschützen 2000 e.V.</v>
      </c>
      <c r="H290" s="4" t="str">
        <f t="shared" si="9"/>
        <v>309</v>
      </c>
    </row>
    <row r="291" spans="5:8" x14ac:dyDescent="0.25">
      <c r="E291" s="4">
        <v>309016</v>
      </c>
      <c r="F291" s="4" t="s">
        <v>545</v>
      </c>
      <c r="G291" s="4" t="str">
        <f t="shared" si="8"/>
        <v>309016 SV Scharfes Auge-Sichere Hand Essenbach</v>
      </c>
      <c r="H291" s="4" t="str">
        <f t="shared" si="9"/>
        <v>309</v>
      </c>
    </row>
    <row r="292" spans="5:8" x14ac:dyDescent="0.25">
      <c r="E292" s="4">
        <v>309017</v>
      </c>
      <c r="F292" s="4" t="s">
        <v>546</v>
      </c>
      <c r="G292" s="4" t="str">
        <f t="shared" si="8"/>
        <v>309017 Holzlandschützen Forstaibach</v>
      </c>
      <c r="H292" s="4" t="str">
        <f t="shared" si="9"/>
        <v>309</v>
      </c>
    </row>
    <row r="293" spans="5:8" x14ac:dyDescent="0.25">
      <c r="E293" s="4">
        <v>309020</v>
      </c>
      <c r="F293" s="4" t="s">
        <v>547</v>
      </c>
      <c r="G293" s="4" t="str">
        <f t="shared" si="8"/>
        <v>309020 Bergschützen Gramelkam</v>
      </c>
      <c r="H293" s="4" t="str">
        <f t="shared" si="9"/>
        <v>309</v>
      </c>
    </row>
    <row r="294" spans="5:8" x14ac:dyDescent="0.25">
      <c r="E294" s="4">
        <v>309021</v>
      </c>
      <c r="F294" s="4" t="s">
        <v>548</v>
      </c>
      <c r="G294" s="4" t="str">
        <f t="shared" si="8"/>
        <v>309021 Weiß-Blauschützen Grießenbach e.V.</v>
      </c>
      <c r="H294" s="4" t="str">
        <f t="shared" si="9"/>
        <v>309</v>
      </c>
    </row>
    <row r="295" spans="5:8" x14ac:dyDescent="0.25">
      <c r="E295" s="4">
        <v>309022</v>
      </c>
      <c r="F295" s="4" t="s">
        <v>179</v>
      </c>
      <c r="G295" s="4" t="str">
        <f t="shared" si="8"/>
        <v>309022 SV Isarthaler Gündlkofen e.V.</v>
      </c>
      <c r="H295" s="4" t="str">
        <f t="shared" si="9"/>
        <v>309</v>
      </c>
    </row>
    <row r="296" spans="5:8" x14ac:dyDescent="0.25">
      <c r="E296" s="4">
        <v>309024</v>
      </c>
      <c r="F296" s="4" t="s">
        <v>180</v>
      </c>
      <c r="G296" s="4" t="str">
        <f t="shared" si="8"/>
        <v>309024 Eichenlaubschützen Haunwang</v>
      </c>
      <c r="H296" s="4" t="str">
        <f t="shared" si="9"/>
        <v>309</v>
      </c>
    </row>
    <row r="297" spans="5:8" x14ac:dyDescent="0.25">
      <c r="E297" s="4">
        <v>309025</v>
      </c>
      <c r="F297" s="4" t="s">
        <v>549</v>
      </c>
      <c r="G297" s="4" t="str">
        <f t="shared" si="8"/>
        <v>309025 Waldschützen Heidenkam</v>
      </c>
      <c r="H297" s="4" t="str">
        <f t="shared" si="9"/>
        <v>309</v>
      </c>
    </row>
    <row r="298" spans="5:8" x14ac:dyDescent="0.25">
      <c r="E298" s="4">
        <v>309026</v>
      </c>
      <c r="F298" s="4" t="s">
        <v>181</v>
      </c>
      <c r="G298" s="4" t="str">
        <f t="shared" si="8"/>
        <v>309026 Lindenschützen Hohenegglkofen</v>
      </c>
      <c r="H298" s="4" t="str">
        <f t="shared" si="9"/>
        <v>309</v>
      </c>
    </row>
    <row r="299" spans="5:8" x14ac:dyDescent="0.25">
      <c r="E299" s="4">
        <v>309028</v>
      </c>
      <c r="F299" s="4" t="s">
        <v>182</v>
      </c>
      <c r="G299" s="4" t="str">
        <f t="shared" si="8"/>
        <v>309028 Hubertusschützen Käufelkofen</v>
      </c>
      <c r="H299" s="4" t="str">
        <f t="shared" si="9"/>
        <v>309</v>
      </c>
    </row>
    <row r="300" spans="5:8" x14ac:dyDescent="0.25">
      <c r="E300" s="4">
        <v>309031</v>
      </c>
      <c r="F300" s="4" t="s">
        <v>183</v>
      </c>
      <c r="G300" s="4" t="str">
        <f t="shared" si="8"/>
        <v>309031 Adlerhorst Landshut e.V.</v>
      </c>
      <c r="H300" s="4" t="str">
        <f t="shared" si="9"/>
        <v>309</v>
      </c>
    </row>
    <row r="301" spans="5:8" x14ac:dyDescent="0.25">
      <c r="E301" s="4">
        <v>309032</v>
      </c>
      <c r="F301" s="4" t="s">
        <v>550</v>
      </c>
      <c r="G301" s="4" t="str">
        <f t="shared" si="8"/>
        <v>309032 Kgl. Bayr. Böllerschützen Landshut e.V.</v>
      </c>
      <c r="H301" s="4" t="str">
        <f t="shared" si="9"/>
        <v>309</v>
      </c>
    </row>
    <row r="302" spans="5:8" x14ac:dyDescent="0.25">
      <c r="E302" s="4">
        <v>309033</v>
      </c>
      <c r="F302" s="4" t="s">
        <v>184</v>
      </c>
      <c r="G302" s="4" t="str">
        <f t="shared" si="8"/>
        <v>309033 Ver.SG Bavaria-Burg Landshut</v>
      </c>
      <c r="H302" s="4" t="str">
        <f t="shared" si="9"/>
        <v>309</v>
      </c>
    </row>
    <row r="303" spans="5:8" x14ac:dyDescent="0.25">
      <c r="E303" s="4">
        <v>309035</v>
      </c>
      <c r="F303" s="4" t="s">
        <v>551</v>
      </c>
      <c r="G303" s="4" t="str">
        <f t="shared" si="8"/>
        <v>309035 Schießsportgemeinschaft Gau Landshut</v>
      </c>
      <c r="H303" s="4" t="str">
        <f t="shared" si="9"/>
        <v>309</v>
      </c>
    </row>
    <row r="304" spans="5:8" x14ac:dyDescent="0.25">
      <c r="E304" s="4">
        <v>309037</v>
      </c>
      <c r="F304" s="4" t="s">
        <v>185</v>
      </c>
      <c r="G304" s="4" t="str">
        <f t="shared" si="8"/>
        <v>309037 Eichbaum-Oberndorfer-Schützen-Eugenbach</v>
      </c>
      <c r="H304" s="4" t="str">
        <f t="shared" si="9"/>
        <v>309</v>
      </c>
    </row>
    <row r="305" spans="5:8" x14ac:dyDescent="0.25">
      <c r="E305" s="4">
        <v>309038</v>
      </c>
      <c r="F305" s="4" t="s">
        <v>552</v>
      </c>
      <c r="G305" s="4" t="str">
        <f t="shared" si="8"/>
        <v>309038 Eintrachtschützen Landshut-Berg e.V.</v>
      </c>
      <c r="H305" s="4" t="str">
        <f t="shared" si="9"/>
        <v>309</v>
      </c>
    </row>
    <row r="306" spans="5:8" x14ac:dyDescent="0.25">
      <c r="E306" s="4">
        <v>309043</v>
      </c>
      <c r="F306" s="4" t="s">
        <v>186</v>
      </c>
      <c r="G306" s="4" t="str">
        <f t="shared" si="8"/>
        <v>309043 Kgl.priv.FSG 1425 Landshut</v>
      </c>
      <c r="H306" s="4" t="str">
        <f t="shared" si="9"/>
        <v>309</v>
      </c>
    </row>
    <row r="307" spans="5:8" x14ac:dyDescent="0.25">
      <c r="E307" s="4">
        <v>309044</v>
      </c>
      <c r="F307" s="4" t="s">
        <v>553</v>
      </c>
      <c r="G307" s="4" t="str">
        <f t="shared" si="8"/>
        <v>309044 Ländtorschützen Landshut</v>
      </c>
      <c r="H307" s="4" t="str">
        <f t="shared" si="9"/>
        <v>309</v>
      </c>
    </row>
    <row r="308" spans="5:8" x14ac:dyDescent="0.25">
      <c r="E308" s="4">
        <v>309047</v>
      </c>
      <c r="F308" s="4" t="s">
        <v>187</v>
      </c>
      <c r="G308" s="4" t="str">
        <f t="shared" si="8"/>
        <v>309047 SG Treue Bayern Landshut</v>
      </c>
      <c r="H308" s="4" t="str">
        <f t="shared" si="9"/>
        <v>309</v>
      </c>
    </row>
    <row r="309" spans="5:8" x14ac:dyDescent="0.25">
      <c r="E309" s="4">
        <v>309048</v>
      </c>
      <c r="F309" s="4" t="s">
        <v>554</v>
      </c>
      <c r="G309" s="4" t="str">
        <f t="shared" si="8"/>
        <v>309048 VfL Landshut-Achdorf, Schützenabteilung</v>
      </c>
      <c r="H309" s="4" t="str">
        <f t="shared" si="9"/>
        <v>309</v>
      </c>
    </row>
    <row r="310" spans="5:8" x14ac:dyDescent="0.25">
      <c r="E310" s="4">
        <v>309049</v>
      </c>
      <c r="F310" s="4" t="s">
        <v>555</v>
      </c>
      <c r="G310" s="4" t="str">
        <f t="shared" si="8"/>
        <v>309049 Wildschützen Landshut-Achdorf e.V.</v>
      </c>
      <c r="H310" s="4" t="str">
        <f t="shared" si="9"/>
        <v>309</v>
      </c>
    </row>
    <row r="311" spans="5:8" x14ac:dyDescent="0.25">
      <c r="E311" s="4">
        <v>309051</v>
      </c>
      <c r="F311" s="4" t="s">
        <v>556</v>
      </c>
      <c r="G311" s="4" t="str">
        <f t="shared" si="8"/>
        <v>309051 Tannengrünschützen Mettenbach</v>
      </c>
      <c r="H311" s="4" t="str">
        <f t="shared" si="9"/>
        <v>309</v>
      </c>
    </row>
    <row r="312" spans="5:8" x14ac:dyDescent="0.25">
      <c r="E312" s="4">
        <v>309052</v>
      </c>
      <c r="F312" s="4" t="s">
        <v>188</v>
      </c>
      <c r="G312" s="4" t="str">
        <f t="shared" si="8"/>
        <v>309052 Altschützenges. 1874 Mirskofen</v>
      </c>
      <c r="H312" s="4" t="str">
        <f t="shared" si="9"/>
        <v>309</v>
      </c>
    </row>
    <row r="313" spans="5:8" x14ac:dyDescent="0.25">
      <c r="E313" s="4">
        <v>309055</v>
      </c>
      <c r="F313" s="4" t="s">
        <v>557</v>
      </c>
      <c r="G313" s="4" t="str">
        <f t="shared" si="8"/>
        <v>309055 Edelweiß-Schützen Moosthann</v>
      </c>
      <c r="H313" s="4" t="str">
        <f t="shared" si="9"/>
        <v>309</v>
      </c>
    </row>
    <row r="314" spans="5:8" x14ac:dyDescent="0.25">
      <c r="E314" s="4">
        <v>309056</v>
      </c>
      <c r="F314" s="4" t="s">
        <v>189</v>
      </c>
      <c r="G314" s="4" t="str">
        <f t="shared" si="8"/>
        <v>309056 SV Vaterland Neuhausen/Unterneuhausen</v>
      </c>
      <c r="H314" s="4" t="str">
        <f t="shared" si="9"/>
        <v>309</v>
      </c>
    </row>
    <row r="315" spans="5:8" x14ac:dyDescent="0.25">
      <c r="E315" s="4">
        <v>309057</v>
      </c>
      <c r="F315" s="4" t="s">
        <v>190</v>
      </c>
      <c r="G315" s="4" t="str">
        <f t="shared" si="8"/>
        <v>309057 SV St. Hubertus Niederaichbach</v>
      </c>
      <c r="H315" s="4" t="str">
        <f t="shared" si="9"/>
        <v>309</v>
      </c>
    </row>
    <row r="316" spans="5:8" x14ac:dyDescent="0.25">
      <c r="E316" s="4">
        <v>309058</v>
      </c>
      <c r="F316" s="4" t="s">
        <v>558</v>
      </c>
      <c r="G316" s="4" t="str">
        <f t="shared" si="8"/>
        <v>309058 Erlbachtaler-Schützen Niedererlbach</v>
      </c>
      <c r="H316" s="4" t="str">
        <f t="shared" si="9"/>
        <v>309</v>
      </c>
    </row>
    <row r="317" spans="5:8" x14ac:dyDescent="0.25">
      <c r="E317" s="4">
        <v>309059</v>
      </c>
      <c r="F317" s="4" t="s">
        <v>191</v>
      </c>
      <c r="G317" s="4" t="str">
        <f t="shared" si="8"/>
        <v>309059 Aichbachtaler Schützen e.V. Oberaichbach</v>
      </c>
      <c r="H317" s="4" t="str">
        <f t="shared" si="9"/>
        <v>309</v>
      </c>
    </row>
    <row r="318" spans="5:8" x14ac:dyDescent="0.25">
      <c r="E318" s="4">
        <v>309060</v>
      </c>
      <c r="F318" s="4" t="s">
        <v>559</v>
      </c>
      <c r="G318" s="4" t="str">
        <f t="shared" si="8"/>
        <v>309060 SV Goldbachtaler Oberergoldsbach</v>
      </c>
      <c r="H318" s="4" t="str">
        <f t="shared" si="9"/>
        <v>309</v>
      </c>
    </row>
    <row r="319" spans="5:8" x14ac:dyDescent="0.25">
      <c r="E319" s="4">
        <v>309062</v>
      </c>
      <c r="F319" s="4" t="s">
        <v>192</v>
      </c>
      <c r="G319" s="4" t="str">
        <f t="shared" si="8"/>
        <v>309062 Wildschützen Obergangkofen</v>
      </c>
      <c r="H319" s="4" t="str">
        <f t="shared" si="9"/>
        <v>309</v>
      </c>
    </row>
    <row r="320" spans="5:8" x14ac:dyDescent="0.25">
      <c r="E320" s="4">
        <v>309063</v>
      </c>
      <c r="F320" s="4" t="s">
        <v>560</v>
      </c>
      <c r="G320" s="4" t="str">
        <f t="shared" si="8"/>
        <v>309063 Edelweißschützen Oberköllnbach</v>
      </c>
      <c r="H320" s="4" t="str">
        <f t="shared" si="9"/>
        <v>309</v>
      </c>
    </row>
    <row r="321" spans="5:8" x14ac:dyDescent="0.25">
      <c r="E321" s="4">
        <v>309064</v>
      </c>
      <c r="F321" s="4" t="s">
        <v>561</v>
      </c>
      <c r="G321" s="4" t="str">
        <f t="shared" si="8"/>
        <v>309064 Bachtalschützen Wattenbach</v>
      </c>
      <c r="H321" s="4" t="str">
        <f t="shared" si="9"/>
        <v>309</v>
      </c>
    </row>
    <row r="322" spans="5:8" x14ac:dyDescent="0.25">
      <c r="E322" s="4">
        <v>309065</v>
      </c>
      <c r="F322" s="4" t="s">
        <v>193</v>
      </c>
      <c r="G322" s="4" t="str">
        <f t="shared" si="8"/>
        <v>309065 Mühlbachschützen Ohu</v>
      </c>
      <c r="H322" s="4" t="str">
        <f t="shared" si="9"/>
        <v>309</v>
      </c>
    </row>
    <row r="323" spans="5:8" x14ac:dyDescent="0.25">
      <c r="E323" s="4">
        <v>309066</v>
      </c>
      <c r="F323" s="4" t="s">
        <v>194</v>
      </c>
      <c r="G323" s="4" t="str">
        <f t="shared" ref="G323:G374" si="10">E323&amp;" "&amp;F323</f>
        <v>309066 SV Pfettrachtaler Pfettrach</v>
      </c>
      <c r="H323" s="4" t="str">
        <f t="shared" ref="H323:H374" si="11">LEFT(E323,3)</f>
        <v>309</v>
      </c>
    </row>
    <row r="324" spans="5:8" x14ac:dyDescent="0.25">
      <c r="E324" s="4">
        <v>309067</v>
      </c>
      <c r="F324" s="4" t="s">
        <v>195</v>
      </c>
      <c r="G324" s="4" t="str">
        <f t="shared" si="10"/>
        <v>309067 Schloßschützen Piflas</v>
      </c>
      <c r="H324" s="4" t="str">
        <f t="shared" si="11"/>
        <v>309</v>
      </c>
    </row>
    <row r="325" spans="5:8" x14ac:dyDescent="0.25">
      <c r="E325" s="4">
        <v>309068</v>
      </c>
      <c r="F325" s="4" t="s">
        <v>562</v>
      </c>
      <c r="G325" s="4" t="str">
        <f t="shared" si="10"/>
        <v>309068 SV Waldeslust Pörndorf</v>
      </c>
      <c r="H325" s="4" t="str">
        <f t="shared" si="11"/>
        <v>309</v>
      </c>
    </row>
    <row r="326" spans="5:8" x14ac:dyDescent="0.25">
      <c r="E326" s="4">
        <v>309069</v>
      </c>
      <c r="F326" s="4" t="s">
        <v>563</v>
      </c>
      <c r="G326" s="4" t="str">
        <f t="shared" si="10"/>
        <v>309069 Bergschützen Postau-Unholzing e.V.</v>
      </c>
      <c r="H326" s="4" t="str">
        <f t="shared" si="11"/>
        <v>309</v>
      </c>
    </row>
    <row r="327" spans="5:8" x14ac:dyDescent="0.25">
      <c r="E327" s="4">
        <v>309070</v>
      </c>
      <c r="F327" s="4" t="s">
        <v>564</v>
      </c>
      <c r="G327" s="4" t="str">
        <f t="shared" si="10"/>
        <v>309070 SV Frisch-Auf Reichersdorf</v>
      </c>
      <c r="H327" s="4" t="str">
        <f t="shared" si="11"/>
        <v>309</v>
      </c>
    </row>
    <row r="328" spans="5:8" x14ac:dyDescent="0.25">
      <c r="E328" s="4">
        <v>309071</v>
      </c>
      <c r="F328" s="4" t="s">
        <v>565</v>
      </c>
      <c r="G328" s="4" t="str">
        <f t="shared" si="10"/>
        <v>309071 Wildbachschützen Landshut e.V.</v>
      </c>
      <c r="H328" s="4" t="str">
        <f t="shared" si="11"/>
        <v>309</v>
      </c>
    </row>
    <row r="329" spans="5:8" x14ac:dyDescent="0.25">
      <c r="E329" s="4">
        <v>309073</v>
      </c>
      <c r="F329" s="4" t="s">
        <v>566</v>
      </c>
      <c r="G329" s="4" t="str">
        <f t="shared" si="10"/>
        <v>309073 SV Volkskraft Tondorf</v>
      </c>
      <c r="H329" s="4" t="str">
        <f t="shared" si="11"/>
        <v>309</v>
      </c>
    </row>
    <row r="330" spans="5:8" x14ac:dyDescent="0.25">
      <c r="E330" s="4">
        <v>309074</v>
      </c>
      <c r="F330" s="4" t="s">
        <v>196</v>
      </c>
      <c r="G330" s="4" t="str">
        <f t="shared" si="10"/>
        <v>309074 Vilstalschützen Vilsheim</v>
      </c>
      <c r="H330" s="4" t="str">
        <f t="shared" si="11"/>
        <v>309</v>
      </c>
    </row>
    <row r="331" spans="5:8" x14ac:dyDescent="0.25">
      <c r="E331" s="4">
        <v>309075</v>
      </c>
      <c r="F331" s="4" t="s">
        <v>567</v>
      </c>
      <c r="G331" s="4" t="str">
        <f t="shared" si="10"/>
        <v>309075 SV Bavaria Weihenstephan</v>
      </c>
      <c r="H331" s="4" t="str">
        <f t="shared" si="11"/>
        <v>309</v>
      </c>
    </row>
    <row r="332" spans="5:8" x14ac:dyDescent="0.25">
      <c r="E332" s="4">
        <v>309076</v>
      </c>
      <c r="F332" s="4" t="s">
        <v>197</v>
      </c>
      <c r="G332" s="4" t="str">
        <f t="shared" si="10"/>
        <v>309076 SV Isartaler Wörth</v>
      </c>
      <c r="H332" s="4" t="str">
        <f t="shared" si="11"/>
        <v>309</v>
      </c>
    </row>
    <row r="333" spans="5:8" x14ac:dyDescent="0.25">
      <c r="E333" s="4">
        <v>309077</v>
      </c>
      <c r="F333" s="4" t="s">
        <v>198</v>
      </c>
      <c r="G333" s="4" t="str">
        <f t="shared" si="10"/>
        <v>309077 SV Edelweiß Zweikirchen</v>
      </c>
      <c r="H333" s="4" t="str">
        <f t="shared" si="11"/>
        <v>309</v>
      </c>
    </row>
    <row r="334" spans="5:8" x14ac:dyDescent="0.25">
      <c r="E334" s="4">
        <v>309078</v>
      </c>
      <c r="F334" s="4" t="s">
        <v>568</v>
      </c>
      <c r="G334" s="4" t="str">
        <f t="shared" si="10"/>
        <v>309078 Freie Vilstalschützen e.v. Gundihausen</v>
      </c>
      <c r="H334" s="4" t="str">
        <f t="shared" si="11"/>
        <v>309</v>
      </c>
    </row>
    <row r="335" spans="5:8" x14ac:dyDescent="0.25">
      <c r="E335" s="4">
        <v>309080</v>
      </c>
      <c r="F335" s="4" t="s">
        <v>569</v>
      </c>
      <c r="G335" s="4" t="str">
        <f t="shared" si="10"/>
        <v>309080 Burgschützen 1974 Eberstall</v>
      </c>
      <c r="H335" s="4" t="str">
        <f t="shared" si="11"/>
        <v>309</v>
      </c>
    </row>
    <row r="336" spans="5:8" x14ac:dyDescent="0.25">
      <c r="E336" s="4">
        <v>309081</v>
      </c>
      <c r="F336" s="4" t="s">
        <v>570</v>
      </c>
      <c r="G336" s="4" t="str">
        <f t="shared" si="10"/>
        <v>309081 Bogenschützen im TV Landshut 1964 e.V.</v>
      </c>
      <c r="H336" s="4" t="str">
        <f t="shared" si="11"/>
        <v>309</v>
      </c>
    </row>
    <row r="337" spans="5:8" x14ac:dyDescent="0.25">
      <c r="E337" s="4">
        <v>309082</v>
      </c>
      <c r="F337" s="4" t="s">
        <v>199</v>
      </c>
      <c r="G337" s="4" t="str">
        <f t="shared" si="10"/>
        <v>309082 Hubertus-Schützen Hohenthann</v>
      </c>
      <c r="H337" s="4" t="str">
        <f t="shared" si="11"/>
        <v>309</v>
      </c>
    </row>
    <row r="338" spans="5:8" x14ac:dyDescent="0.25">
      <c r="E338" s="4">
        <v>309083</v>
      </c>
      <c r="F338" s="4" t="s">
        <v>571</v>
      </c>
      <c r="G338" s="4" t="str">
        <f t="shared" si="10"/>
        <v>309083 Bergschützen Weng</v>
      </c>
      <c r="H338" s="4" t="str">
        <f t="shared" si="11"/>
        <v>309</v>
      </c>
    </row>
    <row r="339" spans="5:8" x14ac:dyDescent="0.25">
      <c r="E339" s="4">
        <v>309084</v>
      </c>
      <c r="F339" s="4" t="s">
        <v>572</v>
      </c>
      <c r="G339" s="4" t="str">
        <f t="shared" si="10"/>
        <v>309084 Wurftaubenclub Landshut</v>
      </c>
      <c r="H339" s="4" t="str">
        <f t="shared" si="11"/>
        <v>309</v>
      </c>
    </row>
    <row r="340" spans="5:8" x14ac:dyDescent="0.25">
      <c r="E340" s="4">
        <v>309085</v>
      </c>
      <c r="F340" s="4" t="s">
        <v>573</v>
      </c>
      <c r="G340" s="4" t="str">
        <f t="shared" si="10"/>
        <v>309085 Ergoldinger Bogenschützen e.V.</v>
      </c>
      <c r="H340" s="4" t="str">
        <f t="shared" si="11"/>
        <v>309</v>
      </c>
    </row>
    <row r="341" spans="5:8" x14ac:dyDescent="0.25">
      <c r="E341" s="4">
        <v>309086</v>
      </c>
      <c r="F341" s="4" t="s">
        <v>200</v>
      </c>
      <c r="G341" s="4" t="str">
        <f t="shared" si="10"/>
        <v>309086 ASG Trausnitzer Fähndlein Landshut</v>
      </c>
      <c r="H341" s="4" t="str">
        <f t="shared" si="11"/>
        <v>309</v>
      </c>
    </row>
    <row r="342" spans="5:8" x14ac:dyDescent="0.25">
      <c r="E342" s="4">
        <v>309087</v>
      </c>
      <c r="F342" s="4" t="s">
        <v>574</v>
      </c>
      <c r="G342" s="4" t="str">
        <f t="shared" si="10"/>
        <v>309087 Holzlandschützen Hösacker</v>
      </c>
      <c r="H342" s="4" t="str">
        <f t="shared" si="11"/>
        <v>309</v>
      </c>
    </row>
    <row r="343" spans="5:8" x14ac:dyDescent="0.25">
      <c r="E343" s="4">
        <v>309088</v>
      </c>
      <c r="F343" s="4" t="s">
        <v>575</v>
      </c>
      <c r="G343" s="4" t="str">
        <f t="shared" si="10"/>
        <v>309088 Rossbachschützen Achdorf e.V.</v>
      </c>
      <c r="H343" s="4" t="str">
        <f t="shared" si="11"/>
        <v>309</v>
      </c>
    </row>
    <row r="344" spans="5:8" x14ac:dyDescent="0.25">
      <c r="E344" s="4">
        <v>310001</v>
      </c>
      <c r="F344" s="4" t="s">
        <v>201</v>
      </c>
      <c r="G344" s="4" t="str">
        <f t="shared" si="10"/>
        <v>310001 SV Diana Adlhausen</v>
      </c>
      <c r="H344" s="4" t="str">
        <f t="shared" si="11"/>
        <v>310</v>
      </c>
    </row>
    <row r="345" spans="5:8" x14ac:dyDescent="0.25">
      <c r="E345" s="4">
        <v>310002</v>
      </c>
      <c r="F345" s="4" t="s">
        <v>576</v>
      </c>
      <c r="G345" s="4" t="str">
        <f t="shared" si="10"/>
        <v>310002 SV Waldeslust Allersdorf e.V.</v>
      </c>
      <c r="H345" s="4" t="str">
        <f t="shared" si="11"/>
        <v>310</v>
      </c>
    </row>
    <row r="346" spans="5:8" x14ac:dyDescent="0.25">
      <c r="E346" s="4">
        <v>310003</v>
      </c>
      <c r="F346" s="4" t="s">
        <v>577</v>
      </c>
      <c r="G346" s="4" t="str">
        <f t="shared" si="10"/>
        <v>310003 SV Hubertus Asenkofen</v>
      </c>
      <c r="H346" s="4" t="str">
        <f t="shared" si="11"/>
        <v>310</v>
      </c>
    </row>
    <row r="347" spans="5:8" x14ac:dyDescent="0.25">
      <c r="E347" s="4">
        <v>310004</v>
      </c>
      <c r="F347" s="4" t="s">
        <v>578</v>
      </c>
      <c r="G347" s="4" t="str">
        <f t="shared" si="10"/>
        <v>310004 Bergschützen Ergoldsbach</v>
      </c>
      <c r="H347" s="4" t="str">
        <f t="shared" si="11"/>
        <v>310</v>
      </c>
    </row>
    <row r="348" spans="5:8" x14ac:dyDescent="0.25">
      <c r="E348" s="4">
        <v>310005</v>
      </c>
      <c r="F348" s="4" t="s">
        <v>202</v>
      </c>
      <c r="G348" s="4" t="str">
        <f t="shared" si="10"/>
        <v>310005 Fasanenschützen Ettenkofen</v>
      </c>
      <c r="H348" s="4" t="str">
        <f t="shared" si="11"/>
        <v>310</v>
      </c>
    </row>
    <row r="349" spans="5:8" x14ac:dyDescent="0.25">
      <c r="E349" s="4">
        <v>310006</v>
      </c>
      <c r="F349" s="4" t="s">
        <v>203</v>
      </c>
      <c r="G349" s="4" t="str">
        <f t="shared" si="10"/>
        <v>310006 Kgl.priv.FSG 1590 Geiselhöring</v>
      </c>
      <c r="H349" s="4" t="str">
        <f t="shared" si="11"/>
        <v>310</v>
      </c>
    </row>
    <row r="350" spans="5:8" x14ac:dyDescent="0.25">
      <c r="E350" s="4">
        <v>310007</v>
      </c>
      <c r="F350" s="4" t="s">
        <v>579</v>
      </c>
      <c r="G350" s="4" t="str">
        <f t="shared" si="10"/>
        <v>310007 Wildschützen Hainsbach</v>
      </c>
      <c r="H350" s="4" t="str">
        <f t="shared" si="11"/>
        <v>310</v>
      </c>
    </row>
    <row r="351" spans="5:8" x14ac:dyDescent="0.25">
      <c r="E351" s="4">
        <v>310008</v>
      </c>
      <c r="F351" s="4" t="s">
        <v>580</v>
      </c>
      <c r="G351" s="4" t="str">
        <f t="shared" si="10"/>
        <v>310008 SV Edelweiß Habelsbach</v>
      </c>
      <c r="H351" s="4" t="str">
        <f t="shared" si="11"/>
        <v>310</v>
      </c>
    </row>
    <row r="352" spans="5:8" x14ac:dyDescent="0.25">
      <c r="E352" s="4">
        <v>310009</v>
      </c>
      <c r="F352" s="4" t="s">
        <v>581</v>
      </c>
      <c r="G352" s="4" t="str">
        <f t="shared" si="10"/>
        <v>310009 SV Frohsinn Hadersbach</v>
      </c>
      <c r="H352" s="4" t="str">
        <f t="shared" si="11"/>
        <v>310</v>
      </c>
    </row>
    <row r="353" spans="5:8" x14ac:dyDescent="0.25">
      <c r="E353" s="4">
        <v>310010</v>
      </c>
      <c r="F353" s="4" t="s">
        <v>204</v>
      </c>
      <c r="G353" s="4" t="str">
        <f t="shared" si="10"/>
        <v>310010 Römerschützen Münster</v>
      </c>
      <c r="H353" s="4" t="str">
        <f t="shared" si="11"/>
        <v>310</v>
      </c>
    </row>
    <row r="354" spans="5:8" x14ac:dyDescent="0.25">
      <c r="E354" s="4">
        <v>310011</v>
      </c>
      <c r="F354" s="4" t="s">
        <v>582</v>
      </c>
      <c r="G354" s="4" t="str">
        <f t="shared" si="10"/>
        <v>310011 SG Edelweiß Haimelkofen</v>
      </c>
      <c r="H354" s="4" t="str">
        <f t="shared" si="11"/>
        <v>310</v>
      </c>
    </row>
    <row r="355" spans="5:8" x14ac:dyDescent="0.25">
      <c r="E355" s="4">
        <v>310012</v>
      </c>
      <c r="F355" s="4" t="s">
        <v>583</v>
      </c>
      <c r="G355" s="4" t="str">
        <f t="shared" si="10"/>
        <v>310012 SG Waldlust Hart</v>
      </c>
      <c r="H355" s="4" t="str">
        <f t="shared" si="11"/>
        <v>310</v>
      </c>
    </row>
    <row r="356" spans="5:8" x14ac:dyDescent="0.25">
      <c r="E356" s="4">
        <v>310013</v>
      </c>
      <c r="F356" s="4" t="s">
        <v>205</v>
      </c>
      <c r="G356" s="4" t="str">
        <f t="shared" si="10"/>
        <v>310013 Florianschützen Martinshaun</v>
      </c>
      <c r="H356" s="4" t="str">
        <f t="shared" si="11"/>
        <v>310</v>
      </c>
    </row>
    <row r="357" spans="5:8" x14ac:dyDescent="0.25">
      <c r="E357" s="4">
        <v>310014</v>
      </c>
      <c r="F357" s="4" t="s">
        <v>584</v>
      </c>
      <c r="G357" s="4" t="str">
        <f t="shared" si="10"/>
        <v>310014 Birkhahnschützen Jellenkofen e.V.</v>
      </c>
      <c r="H357" s="4" t="str">
        <f t="shared" si="11"/>
        <v>310</v>
      </c>
    </row>
    <row r="358" spans="5:8" x14ac:dyDescent="0.25">
      <c r="E358" s="4">
        <v>310015</v>
      </c>
      <c r="F358" s="4" t="s">
        <v>206</v>
      </c>
      <c r="G358" s="4" t="str">
        <f t="shared" si="10"/>
        <v>310015 SV "Waldrose" Holztraubach e.V.</v>
      </c>
      <c r="H358" s="4" t="str">
        <f t="shared" si="11"/>
        <v>310</v>
      </c>
    </row>
    <row r="359" spans="5:8" x14ac:dyDescent="0.25">
      <c r="E359" s="4">
        <v>310016</v>
      </c>
      <c r="F359" s="4" t="s">
        <v>207</v>
      </c>
      <c r="G359" s="4" t="str">
        <f t="shared" si="10"/>
        <v>310016 Labertal-Schützen Laberweinting e.V.</v>
      </c>
      <c r="H359" s="4" t="str">
        <f t="shared" si="11"/>
        <v>310</v>
      </c>
    </row>
    <row r="360" spans="5:8" x14ac:dyDescent="0.25">
      <c r="E360" s="4">
        <v>310017</v>
      </c>
      <c r="F360" s="4" t="s">
        <v>208</v>
      </c>
      <c r="G360" s="4" t="str">
        <f t="shared" si="10"/>
        <v>310017 SV Auerhahn Langenhettenbach</v>
      </c>
      <c r="H360" s="4" t="str">
        <f t="shared" si="11"/>
        <v>310</v>
      </c>
    </row>
    <row r="361" spans="5:8" x14ac:dyDescent="0.25">
      <c r="E361" s="4">
        <v>310018</v>
      </c>
      <c r="F361" s="4" t="s">
        <v>585</v>
      </c>
      <c r="G361" s="4" t="str">
        <f t="shared" si="10"/>
        <v>310018 Spielhahnschützen Langquaid</v>
      </c>
      <c r="H361" s="4" t="str">
        <f t="shared" si="11"/>
        <v>310</v>
      </c>
    </row>
    <row r="362" spans="5:8" x14ac:dyDescent="0.25">
      <c r="E362" s="4">
        <v>310019</v>
      </c>
      <c r="F362" s="4" t="s">
        <v>209</v>
      </c>
      <c r="G362" s="4" t="str">
        <f t="shared" si="10"/>
        <v>310019 Vereinigte SG Mallersdorf e.V.</v>
      </c>
      <c r="H362" s="4" t="str">
        <f t="shared" si="11"/>
        <v>310</v>
      </c>
    </row>
    <row r="363" spans="5:8" x14ac:dyDescent="0.25">
      <c r="E363" s="4">
        <v>310020</v>
      </c>
      <c r="F363" s="4" t="s">
        <v>586</v>
      </c>
      <c r="G363" s="4" t="str">
        <f t="shared" si="10"/>
        <v>310020 SV D'Wilderer Neufahrn</v>
      </c>
      <c r="H363" s="4" t="str">
        <f t="shared" si="11"/>
        <v>310</v>
      </c>
    </row>
    <row r="364" spans="5:8" x14ac:dyDescent="0.25">
      <c r="E364" s="4">
        <v>310022</v>
      </c>
      <c r="F364" s="4" t="s">
        <v>210</v>
      </c>
      <c r="G364" s="4" t="str">
        <f t="shared" si="10"/>
        <v>310022 SG Enzian 1868 Niederlindhart e.V.</v>
      </c>
      <c r="H364" s="4" t="str">
        <f t="shared" si="11"/>
        <v>310</v>
      </c>
    </row>
    <row r="365" spans="5:8" x14ac:dyDescent="0.25">
      <c r="E365" s="4">
        <v>310023</v>
      </c>
      <c r="F365" s="4" t="s">
        <v>587</v>
      </c>
      <c r="G365" s="4" t="str">
        <f t="shared" si="10"/>
        <v>310023 SV Burgfrieden Oberellenbach</v>
      </c>
      <c r="H365" s="4" t="str">
        <f t="shared" si="11"/>
        <v>310</v>
      </c>
    </row>
    <row r="366" spans="5:8" x14ac:dyDescent="0.25">
      <c r="E366" s="4">
        <v>310024</v>
      </c>
      <c r="F366" s="4" t="s">
        <v>211</v>
      </c>
      <c r="G366" s="4" t="str">
        <f t="shared" si="10"/>
        <v>310024 SV Almrausch Oberhaselbach</v>
      </c>
      <c r="H366" s="4" t="str">
        <f t="shared" si="11"/>
        <v>310</v>
      </c>
    </row>
    <row r="367" spans="5:8" x14ac:dyDescent="0.25">
      <c r="E367" s="4">
        <v>310025</v>
      </c>
      <c r="F367" s="4" t="s">
        <v>212</v>
      </c>
      <c r="G367" s="4" t="str">
        <f t="shared" si="10"/>
        <v>310025 Burgschützen Oberroning</v>
      </c>
      <c r="H367" s="4" t="str">
        <f t="shared" si="11"/>
        <v>310</v>
      </c>
    </row>
    <row r="368" spans="5:8" x14ac:dyDescent="0.25">
      <c r="E368" s="4">
        <v>310026</v>
      </c>
      <c r="F368" s="4" t="s">
        <v>213</v>
      </c>
      <c r="G368" s="4" t="str">
        <f t="shared" si="10"/>
        <v>310026 Tannenzapfen-Schützen Penk</v>
      </c>
      <c r="H368" s="4" t="str">
        <f t="shared" si="11"/>
        <v>310</v>
      </c>
    </row>
    <row r="369" spans="5:8" x14ac:dyDescent="0.25">
      <c r="E369" s="4">
        <v>310027</v>
      </c>
      <c r="F369" s="4" t="s">
        <v>214</v>
      </c>
      <c r="G369" s="4" t="str">
        <f t="shared" si="10"/>
        <v>310027 Schloßschützen Sallach</v>
      </c>
      <c r="H369" s="4" t="str">
        <f t="shared" si="11"/>
        <v>310</v>
      </c>
    </row>
    <row r="370" spans="5:8" x14ac:dyDescent="0.25">
      <c r="E370" s="4">
        <v>310028</v>
      </c>
      <c r="F370" s="4" t="s">
        <v>588</v>
      </c>
      <c r="G370" s="4" t="str">
        <f t="shared" si="10"/>
        <v>310028 SV Hubertus Sandsbach</v>
      </c>
      <c r="H370" s="4" t="str">
        <f t="shared" si="11"/>
        <v>310</v>
      </c>
    </row>
    <row r="371" spans="5:8" x14ac:dyDescent="0.25">
      <c r="E371" s="4">
        <v>310029</v>
      </c>
      <c r="F371" s="4" t="s">
        <v>215</v>
      </c>
      <c r="G371" s="4" t="str">
        <f t="shared" si="10"/>
        <v>310029 SV Hubertus Semerskirchen e.V.</v>
      </c>
      <c r="H371" s="4" t="str">
        <f t="shared" si="11"/>
        <v>310</v>
      </c>
    </row>
    <row r="372" spans="5:8" x14ac:dyDescent="0.25">
      <c r="E372" s="4">
        <v>310030</v>
      </c>
      <c r="F372" s="4" t="s">
        <v>216</v>
      </c>
      <c r="G372" s="4" t="str">
        <f t="shared" si="10"/>
        <v>310030 Jennerwein-Schützen Siegensdorf e. V.</v>
      </c>
      <c r="H372" s="4" t="str">
        <f t="shared" si="11"/>
        <v>310</v>
      </c>
    </row>
    <row r="373" spans="5:8" x14ac:dyDescent="0.25">
      <c r="E373" s="4">
        <v>310032</v>
      </c>
      <c r="F373" s="4" t="s">
        <v>589</v>
      </c>
      <c r="G373" s="4" t="str">
        <f t="shared" si="10"/>
        <v>310032 SV Edelweiß Weichs e.V.</v>
      </c>
      <c r="H373" s="4" t="str">
        <f t="shared" si="11"/>
        <v>310</v>
      </c>
    </row>
    <row r="374" spans="5:8" x14ac:dyDescent="0.25">
      <c r="E374" s="4">
        <v>310033</v>
      </c>
      <c r="F374" s="4" t="s">
        <v>217</v>
      </c>
      <c r="G374" s="4" t="str">
        <f t="shared" si="10"/>
        <v>310033 SG Lustige Brüder Zaitzkofen</v>
      </c>
      <c r="H374" s="4" t="str">
        <f t="shared" si="11"/>
        <v>310</v>
      </c>
    </row>
    <row r="375" spans="5:8" x14ac:dyDescent="0.25">
      <c r="E375" s="4">
        <v>310034</v>
      </c>
      <c r="F375" s="4" t="s">
        <v>590</v>
      </c>
      <c r="G375" s="4" t="str">
        <f t="shared" ref="G375:G438" si="12">E375&amp;" "&amp;F375</f>
        <v>310034 SV Almrausch Grafentraubach e.V.</v>
      </c>
      <c r="H375" s="4" t="str">
        <f t="shared" ref="H375:H438" si="13">LEFT(E375,3)</f>
        <v>310</v>
      </c>
    </row>
    <row r="376" spans="5:8" x14ac:dyDescent="0.25">
      <c r="E376" s="4">
        <v>310035</v>
      </c>
      <c r="F376" s="4" t="s">
        <v>218</v>
      </c>
      <c r="G376" s="4" t="str">
        <f t="shared" si="12"/>
        <v>310035 SV Almenrausch Martinsbuch</v>
      </c>
      <c r="H376" s="4" t="str">
        <f t="shared" si="13"/>
        <v>310</v>
      </c>
    </row>
    <row r="377" spans="5:8" x14ac:dyDescent="0.25">
      <c r="E377" s="4">
        <v>310036</v>
      </c>
      <c r="F377" s="4" t="s">
        <v>219</v>
      </c>
      <c r="G377" s="4" t="str">
        <f t="shared" si="12"/>
        <v>310036 SG Diana 1892 e.V. Eggmühl</v>
      </c>
      <c r="H377" s="4" t="str">
        <f t="shared" si="13"/>
        <v>310</v>
      </c>
    </row>
    <row r="378" spans="5:8" x14ac:dyDescent="0.25">
      <c r="E378" s="4">
        <v>310037</v>
      </c>
      <c r="F378" s="4" t="s">
        <v>220</v>
      </c>
      <c r="G378" s="4" t="str">
        <f t="shared" si="12"/>
        <v>310037 SG Hubertus Pfaffenberg</v>
      </c>
      <c r="H378" s="4" t="str">
        <f t="shared" si="13"/>
        <v>310</v>
      </c>
    </row>
    <row r="379" spans="5:8" x14ac:dyDescent="0.25">
      <c r="E379" s="4">
        <v>310038</v>
      </c>
      <c r="F379" s="4" t="s">
        <v>591</v>
      </c>
      <c r="G379" s="4" t="str">
        <f t="shared" si="12"/>
        <v>310038 Napoleon-Schützen Buchhausen-Oberdeggenbach e.V.</v>
      </c>
      <c r="H379" s="4" t="str">
        <f t="shared" si="13"/>
        <v>310</v>
      </c>
    </row>
    <row r="380" spans="5:8" x14ac:dyDescent="0.25">
      <c r="E380" s="4">
        <v>310039</v>
      </c>
      <c r="F380" s="4" t="s">
        <v>592</v>
      </c>
      <c r="G380" s="4" t="str">
        <f t="shared" si="12"/>
        <v>310039 Aitracher Schützenbund Mengkofen e.V.</v>
      </c>
      <c r="H380" s="4" t="str">
        <f t="shared" si="13"/>
        <v>310</v>
      </c>
    </row>
    <row r="381" spans="5:8" x14ac:dyDescent="0.25">
      <c r="E381" s="4">
        <v>310040</v>
      </c>
      <c r="F381" s="4" t="s">
        <v>593</v>
      </c>
      <c r="G381" s="4" t="str">
        <f t="shared" si="12"/>
        <v>310040 Freunde d. Schießsports Hagelstadt e.V.</v>
      </c>
      <c r="H381" s="4" t="str">
        <f t="shared" si="13"/>
        <v>310</v>
      </c>
    </row>
    <row r="382" spans="5:8" x14ac:dyDescent="0.25">
      <c r="E382" s="4">
        <v>311001</v>
      </c>
      <c r="F382" s="4" t="s">
        <v>594</v>
      </c>
      <c r="G382" s="4" t="str">
        <f t="shared" si="12"/>
        <v>311001 Dorfschützen Außernbrünst e.V.</v>
      </c>
      <c r="H382" s="4" t="str">
        <f t="shared" si="13"/>
        <v>311</v>
      </c>
    </row>
    <row r="383" spans="5:8" x14ac:dyDescent="0.25">
      <c r="E383" s="4">
        <v>311003</v>
      </c>
      <c r="F383" s="4" t="s">
        <v>221</v>
      </c>
      <c r="G383" s="4" t="str">
        <f t="shared" si="12"/>
        <v>311003 Bergholzschützen Büchlberg</v>
      </c>
      <c r="H383" s="4" t="str">
        <f t="shared" si="13"/>
        <v>311</v>
      </c>
    </row>
    <row r="384" spans="5:8" x14ac:dyDescent="0.25">
      <c r="E384" s="4">
        <v>311004</v>
      </c>
      <c r="F384" s="4" t="s">
        <v>222</v>
      </c>
      <c r="G384" s="4" t="str">
        <f t="shared" si="12"/>
        <v>311004 SG Dommelstadl 1881 e.V.</v>
      </c>
      <c r="H384" s="4" t="str">
        <f t="shared" si="13"/>
        <v>311</v>
      </c>
    </row>
    <row r="385" spans="5:8" x14ac:dyDescent="0.25">
      <c r="E385" s="4">
        <v>311005</v>
      </c>
      <c r="F385" s="4" t="s">
        <v>595</v>
      </c>
      <c r="G385" s="4" t="str">
        <f t="shared" si="12"/>
        <v>311005 Hubertus-Schützen Fürstenstein</v>
      </c>
      <c r="H385" s="4" t="str">
        <f t="shared" si="13"/>
        <v>311</v>
      </c>
    </row>
    <row r="386" spans="5:8" x14ac:dyDescent="0.25">
      <c r="E386" s="4">
        <v>311007</v>
      </c>
      <c r="F386" s="4" t="s">
        <v>223</v>
      </c>
      <c r="G386" s="4" t="str">
        <f t="shared" si="12"/>
        <v>311007 Fürstenzeller - Schützen e.V.</v>
      </c>
      <c r="H386" s="4" t="str">
        <f t="shared" si="13"/>
        <v>311</v>
      </c>
    </row>
    <row r="387" spans="5:8" x14ac:dyDescent="0.25">
      <c r="E387" s="4">
        <v>311008</v>
      </c>
      <c r="F387" s="4" t="s">
        <v>596</v>
      </c>
      <c r="G387" s="4" t="str">
        <f t="shared" si="12"/>
        <v>311008 Sportschützen Gaißamühle</v>
      </c>
      <c r="H387" s="4" t="str">
        <f t="shared" si="13"/>
        <v>311</v>
      </c>
    </row>
    <row r="388" spans="5:8" x14ac:dyDescent="0.25">
      <c r="E388" s="4">
        <v>311010</v>
      </c>
      <c r="F388" s="4" t="s">
        <v>224</v>
      </c>
      <c r="G388" s="4" t="str">
        <f t="shared" si="12"/>
        <v>311010 SSG Adlerschützen v. 1956 e.V.</v>
      </c>
      <c r="H388" s="4" t="str">
        <f t="shared" si="13"/>
        <v>311</v>
      </c>
    </row>
    <row r="389" spans="5:8" x14ac:dyDescent="0.25">
      <c r="E389" s="4">
        <v>311015</v>
      </c>
      <c r="F389" s="4" t="s">
        <v>225</v>
      </c>
      <c r="G389" s="4" t="str">
        <f t="shared" si="12"/>
        <v>311015 Hacklberger Schützen e. V.</v>
      </c>
      <c r="H389" s="4" t="str">
        <f t="shared" si="13"/>
        <v>311</v>
      </c>
    </row>
    <row r="390" spans="5:8" x14ac:dyDescent="0.25">
      <c r="E390" s="4">
        <v>311018</v>
      </c>
      <c r="F390" s="4" t="s">
        <v>597</v>
      </c>
      <c r="G390" s="4" t="str">
        <f t="shared" si="12"/>
        <v>311018 Stammtisch-Schützen Pa.Heining</v>
      </c>
      <c r="H390" s="4" t="str">
        <f t="shared" si="13"/>
        <v>311</v>
      </c>
    </row>
    <row r="391" spans="5:8" x14ac:dyDescent="0.25">
      <c r="E391" s="4">
        <v>311021</v>
      </c>
      <c r="F391" s="4" t="s">
        <v>598</v>
      </c>
      <c r="G391" s="4" t="str">
        <f t="shared" si="12"/>
        <v>311021 Schloßschützen Leoprechting</v>
      </c>
      <c r="H391" s="4" t="str">
        <f t="shared" si="13"/>
        <v>311</v>
      </c>
    </row>
    <row r="392" spans="5:8" x14ac:dyDescent="0.25">
      <c r="E392" s="4">
        <v>311022</v>
      </c>
      <c r="F392" s="4" t="s">
        <v>599</v>
      </c>
      <c r="G392" s="4" t="str">
        <f t="shared" si="12"/>
        <v>311022 Dettenbach-Schützen</v>
      </c>
      <c r="H392" s="4" t="str">
        <f t="shared" si="13"/>
        <v>311</v>
      </c>
    </row>
    <row r="393" spans="5:8" x14ac:dyDescent="0.25">
      <c r="E393" s="4">
        <v>311028</v>
      </c>
      <c r="F393" s="4" t="s">
        <v>600</v>
      </c>
      <c r="G393" s="4" t="str">
        <f t="shared" si="12"/>
        <v>311028 SG Apfelkoch Passau</v>
      </c>
      <c r="H393" s="4" t="str">
        <f t="shared" si="13"/>
        <v>311</v>
      </c>
    </row>
    <row r="394" spans="5:8" x14ac:dyDescent="0.25">
      <c r="E394" s="4">
        <v>311029</v>
      </c>
      <c r="F394" s="4" t="s">
        <v>601</v>
      </c>
      <c r="G394" s="4" t="str">
        <f t="shared" si="12"/>
        <v>311029 Diana  Passau Ilzstadt</v>
      </c>
      <c r="H394" s="4" t="str">
        <f t="shared" si="13"/>
        <v>311</v>
      </c>
    </row>
    <row r="395" spans="5:8" x14ac:dyDescent="0.25">
      <c r="E395" s="4">
        <v>311030</v>
      </c>
      <c r="F395" s="4" t="s">
        <v>602</v>
      </c>
      <c r="G395" s="4" t="str">
        <f t="shared" si="12"/>
        <v>311030 Donau Sportschützen Auerbach</v>
      </c>
      <c r="H395" s="4" t="str">
        <f t="shared" si="13"/>
        <v>311</v>
      </c>
    </row>
    <row r="396" spans="5:8" x14ac:dyDescent="0.25">
      <c r="E396" s="4">
        <v>311032</v>
      </c>
      <c r="F396" s="4" t="s">
        <v>603</v>
      </c>
      <c r="G396" s="4" t="str">
        <f t="shared" si="12"/>
        <v>311032 Kgl.priv.Feuerschützen Passau 1379</v>
      </c>
      <c r="H396" s="4" t="str">
        <f t="shared" si="13"/>
        <v>311</v>
      </c>
    </row>
    <row r="397" spans="5:8" x14ac:dyDescent="0.25">
      <c r="E397" s="4">
        <v>311033</v>
      </c>
      <c r="F397" s="4" t="s">
        <v>604</v>
      </c>
      <c r="G397" s="4" t="str">
        <f t="shared" si="12"/>
        <v>311033 SG Freischützen Passau e.V.</v>
      </c>
      <c r="H397" s="4" t="str">
        <f t="shared" si="13"/>
        <v>311</v>
      </c>
    </row>
    <row r="398" spans="5:8" x14ac:dyDescent="0.25">
      <c r="E398" s="4">
        <v>311035</v>
      </c>
      <c r="F398" s="4" t="s">
        <v>605</v>
      </c>
      <c r="G398" s="4" t="str">
        <f t="shared" si="12"/>
        <v>311035 Innschützen Passau</v>
      </c>
      <c r="H398" s="4" t="str">
        <f t="shared" si="13"/>
        <v>311</v>
      </c>
    </row>
    <row r="399" spans="5:8" x14ac:dyDescent="0.25">
      <c r="E399" s="4">
        <v>311041</v>
      </c>
      <c r="F399" s="4" t="s">
        <v>606</v>
      </c>
      <c r="G399" s="4" t="str">
        <f t="shared" si="12"/>
        <v>311041 Sportschützen Raßberg 1956 e.V.</v>
      </c>
      <c r="H399" s="4" t="str">
        <f t="shared" si="13"/>
        <v>311</v>
      </c>
    </row>
    <row r="400" spans="5:8" x14ac:dyDescent="0.25">
      <c r="E400" s="4">
        <v>311044</v>
      </c>
      <c r="F400" s="4" t="s">
        <v>607</v>
      </c>
      <c r="G400" s="4" t="str">
        <f t="shared" si="12"/>
        <v>311044 Sportschützen Ruderting</v>
      </c>
      <c r="H400" s="4" t="str">
        <f t="shared" si="13"/>
        <v>311</v>
      </c>
    </row>
    <row r="401" spans="5:8" x14ac:dyDescent="0.25">
      <c r="E401" s="4">
        <v>311045</v>
      </c>
      <c r="F401" s="4" t="s">
        <v>226</v>
      </c>
      <c r="G401" s="4" t="str">
        <f t="shared" si="12"/>
        <v>311045 St. Rupertus Salzweg</v>
      </c>
      <c r="H401" s="4" t="str">
        <f t="shared" si="13"/>
        <v>311</v>
      </c>
    </row>
    <row r="402" spans="5:8" x14ac:dyDescent="0.25">
      <c r="E402" s="4">
        <v>311047</v>
      </c>
      <c r="F402" s="4" t="s">
        <v>608</v>
      </c>
      <c r="G402" s="4" t="str">
        <f t="shared" si="12"/>
        <v>311047 Passauer Wolf</v>
      </c>
      <c r="H402" s="4" t="str">
        <f t="shared" si="13"/>
        <v>311</v>
      </c>
    </row>
    <row r="403" spans="5:8" x14ac:dyDescent="0.25">
      <c r="E403" s="4">
        <v>311048</v>
      </c>
      <c r="F403" s="4" t="s">
        <v>609</v>
      </c>
      <c r="G403" s="4" t="str">
        <f t="shared" si="12"/>
        <v>311048 Löwenschützen Schalding r.d.D. 1926 e.V.</v>
      </c>
      <c r="H403" s="4" t="str">
        <f t="shared" si="13"/>
        <v>311</v>
      </c>
    </row>
    <row r="404" spans="5:8" x14ac:dyDescent="0.25">
      <c r="E404" s="4">
        <v>311049</v>
      </c>
      <c r="F404" s="4" t="s">
        <v>227</v>
      </c>
      <c r="G404" s="4" t="str">
        <f t="shared" si="12"/>
        <v>311049 Sportschützen Schalding e.V.</v>
      </c>
      <c r="H404" s="4" t="str">
        <f t="shared" si="13"/>
        <v>311</v>
      </c>
    </row>
    <row r="405" spans="5:8" x14ac:dyDescent="0.25">
      <c r="E405" s="4">
        <v>311050</v>
      </c>
      <c r="F405" s="4" t="s">
        <v>228</v>
      </c>
      <c r="G405" s="4" t="str">
        <f t="shared" si="12"/>
        <v>311050 Braunschützen Straßkirchen</v>
      </c>
      <c r="H405" s="4" t="str">
        <f t="shared" si="13"/>
        <v>311</v>
      </c>
    </row>
    <row r="406" spans="5:8" x14ac:dyDescent="0.25">
      <c r="E406" s="4">
        <v>311051</v>
      </c>
      <c r="F406" s="4" t="s">
        <v>229</v>
      </c>
      <c r="G406" s="4" t="str">
        <f t="shared" si="12"/>
        <v>311051 Goldener Steig Tannöd</v>
      </c>
      <c r="H406" s="4" t="str">
        <f t="shared" si="13"/>
        <v>311</v>
      </c>
    </row>
    <row r="407" spans="5:8" x14ac:dyDescent="0.25">
      <c r="E407" s="4">
        <v>311052</v>
      </c>
      <c r="F407" s="4" t="s">
        <v>230</v>
      </c>
      <c r="G407" s="4" t="str">
        <f t="shared" si="12"/>
        <v>311052 Dreiburgenschützen Tittling</v>
      </c>
      <c r="H407" s="4" t="str">
        <f t="shared" si="13"/>
        <v>311</v>
      </c>
    </row>
    <row r="408" spans="5:8" x14ac:dyDescent="0.25">
      <c r="E408" s="4">
        <v>311053</v>
      </c>
      <c r="F408" s="4" t="s">
        <v>610</v>
      </c>
      <c r="G408" s="4" t="str">
        <f t="shared" si="12"/>
        <v>311053 Sportschützen Tiefenbach 1874</v>
      </c>
      <c r="H408" s="4" t="str">
        <f t="shared" si="13"/>
        <v>311</v>
      </c>
    </row>
    <row r="409" spans="5:8" x14ac:dyDescent="0.25">
      <c r="E409" s="4">
        <v>311055</v>
      </c>
      <c r="F409" s="4" t="s">
        <v>231</v>
      </c>
      <c r="G409" s="4" t="str">
        <f t="shared" si="12"/>
        <v>311055 Feuerschützen Zipf e.V.</v>
      </c>
      <c r="H409" s="4" t="str">
        <f t="shared" si="13"/>
        <v>311</v>
      </c>
    </row>
    <row r="410" spans="5:8" x14ac:dyDescent="0.25">
      <c r="E410" s="4">
        <v>311056</v>
      </c>
      <c r="F410" s="4" t="s">
        <v>611</v>
      </c>
      <c r="G410" s="4" t="str">
        <f t="shared" si="12"/>
        <v>311056 Schießsportgruppe Rottal/Inn e.V.</v>
      </c>
      <c r="H410" s="4" t="str">
        <f t="shared" si="13"/>
        <v>311</v>
      </c>
    </row>
    <row r="411" spans="5:8" x14ac:dyDescent="0.25">
      <c r="E411" s="4">
        <v>311057</v>
      </c>
      <c r="F411" s="4" t="s">
        <v>612</v>
      </c>
      <c r="G411" s="4" t="str">
        <f t="shared" si="12"/>
        <v>311057 Waldlerschützen Kreuzstraße</v>
      </c>
      <c r="H411" s="4" t="str">
        <f t="shared" si="13"/>
        <v>311</v>
      </c>
    </row>
    <row r="412" spans="5:8" x14ac:dyDescent="0.25">
      <c r="E412" s="4">
        <v>311060</v>
      </c>
      <c r="F412" s="4" t="s">
        <v>232</v>
      </c>
      <c r="G412" s="4" t="str">
        <f t="shared" si="12"/>
        <v>311060 SG Ilztaler Kalteneck</v>
      </c>
      <c r="H412" s="4" t="str">
        <f t="shared" si="13"/>
        <v>311</v>
      </c>
    </row>
    <row r="413" spans="5:8" x14ac:dyDescent="0.25">
      <c r="E413" s="4">
        <v>311061</v>
      </c>
      <c r="F413" s="4" t="s">
        <v>613</v>
      </c>
      <c r="G413" s="4" t="str">
        <f t="shared" si="12"/>
        <v>311061 Schützenverein Denkhof</v>
      </c>
      <c r="H413" s="4" t="str">
        <f t="shared" si="13"/>
        <v>311</v>
      </c>
    </row>
    <row r="414" spans="5:8" x14ac:dyDescent="0.25">
      <c r="E414" s="4">
        <v>311062</v>
      </c>
      <c r="F414" s="4" t="s">
        <v>233</v>
      </c>
      <c r="G414" s="4" t="str">
        <f t="shared" si="12"/>
        <v>311062 SV Frohsinn Nammering e.V.</v>
      </c>
      <c r="H414" s="4" t="str">
        <f t="shared" si="13"/>
        <v>311</v>
      </c>
    </row>
    <row r="415" spans="5:8" x14ac:dyDescent="0.25">
      <c r="E415" s="4">
        <v>311063</v>
      </c>
      <c r="F415" s="4" t="s">
        <v>234</v>
      </c>
      <c r="G415" s="4" t="str">
        <f t="shared" si="12"/>
        <v>311063 Schützenverein Hutthurm</v>
      </c>
      <c r="H415" s="4" t="str">
        <f t="shared" si="13"/>
        <v>311</v>
      </c>
    </row>
    <row r="416" spans="5:8" x14ac:dyDescent="0.25">
      <c r="E416" s="4">
        <v>311064</v>
      </c>
      <c r="F416" s="4" t="s">
        <v>235</v>
      </c>
      <c r="G416" s="4" t="str">
        <f t="shared" si="12"/>
        <v>311064 Schützenverein Mahd e.V.</v>
      </c>
      <c r="H416" s="4" t="str">
        <f t="shared" si="13"/>
        <v>311</v>
      </c>
    </row>
    <row r="417" spans="5:8" x14ac:dyDescent="0.25">
      <c r="E417" s="4">
        <v>311068</v>
      </c>
      <c r="F417" s="4" t="s">
        <v>614</v>
      </c>
      <c r="G417" s="4" t="str">
        <f t="shared" si="12"/>
        <v>311068 1. FC Passau e.V. Abt. Bogenschützen</v>
      </c>
      <c r="H417" s="4" t="str">
        <f t="shared" si="13"/>
        <v>311</v>
      </c>
    </row>
    <row r="418" spans="5:8" x14ac:dyDescent="0.25">
      <c r="E418" s="4">
        <v>311072</v>
      </c>
      <c r="F418" s="4" t="s">
        <v>615</v>
      </c>
      <c r="G418" s="4" t="str">
        <f t="shared" si="12"/>
        <v>311072 König-Max-Schützen Kellberg</v>
      </c>
      <c r="H418" s="4" t="str">
        <f t="shared" si="13"/>
        <v>311</v>
      </c>
    </row>
    <row r="419" spans="5:8" x14ac:dyDescent="0.25">
      <c r="E419" s="4">
        <v>311073</v>
      </c>
      <c r="F419" s="4" t="s">
        <v>616</v>
      </c>
      <c r="G419" s="4" t="str">
        <f t="shared" si="12"/>
        <v>311073 Banner der Wolfsklingen zu Passau e.V.</v>
      </c>
      <c r="H419" s="4" t="str">
        <f t="shared" si="13"/>
        <v>311</v>
      </c>
    </row>
    <row r="420" spans="5:8" x14ac:dyDescent="0.25">
      <c r="E420" s="4">
        <v>312001</v>
      </c>
      <c r="F420" s="4" t="s">
        <v>236</v>
      </c>
      <c r="G420" s="4" t="str">
        <f t="shared" si="12"/>
        <v>312001 Spielhahnschützen Buch</v>
      </c>
      <c r="H420" s="4" t="str">
        <f t="shared" si="13"/>
        <v>312</v>
      </c>
    </row>
    <row r="421" spans="5:8" x14ac:dyDescent="0.25">
      <c r="E421" s="4">
        <v>312002</v>
      </c>
      <c r="F421" s="4" t="s">
        <v>237</v>
      </c>
      <c r="G421" s="4" t="str">
        <f t="shared" si="12"/>
        <v>312002 Bergschützen Eggstetten</v>
      </c>
      <c r="H421" s="4" t="str">
        <f t="shared" si="13"/>
        <v>312</v>
      </c>
    </row>
    <row r="422" spans="5:8" x14ac:dyDescent="0.25">
      <c r="E422" s="4">
        <v>312003</v>
      </c>
      <c r="F422" s="4" t="s">
        <v>238</v>
      </c>
      <c r="G422" s="4" t="str">
        <f t="shared" si="12"/>
        <v>312003 Kgl.priv.FSG Ering</v>
      </c>
      <c r="H422" s="4" t="str">
        <f t="shared" si="13"/>
        <v>312</v>
      </c>
    </row>
    <row r="423" spans="5:8" x14ac:dyDescent="0.25">
      <c r="E423" s="4">
        <v>312004</v>
      </c>
      <c r="F423" s="4" t="s">
        <v>617</v>
      </c>
      <c r="G423" s="4" t="str">
        <f t="shared" si="12"/>
        <v>312004 TSV Kirchdorf/Inn e.V., Abt. Bogen</v>
      </c>
      <c r="H423" s="4" t="str">
        <f t="shared" si="13"/>
        <v>312</v>
      </c>
    </row>
    <row r="424" spans="5:8" x14ac:dyDescent="0.25">
      <c r="E424" s="4">
        <v>312006</v>
      </c>
      <c r="F424" s="4" t="s">
        <v>618</v>
      </c>
      <c r="G424" s="4" t="str">
        <f t="shared" si="12"/>
        <v>312006 Schloßbergschützen Julbach</v>
      </c>
      <c r="H424" s="4" t="str">
        <f t="shared" si="13"/>
        <v>312</v>
      </c>
    </row>
    <row r="425" spans="5:8" x14ac:dyDescent="0.25">
      <c r="E425" s="4">
        <v>312007</v>
      </c>
      <c r="F425" s="4" t="s">
        <v>239</v>
      </c>
      <c r="G425" s="4" t="str">
        <f t="shared" si="12"/>
        <v>312007 Schellenbergschützen Kirchberg</v>
      </c>
      <c r="H425" s="4" t="str">
        <f t="shared" si="13"/>
        <v>312</v>
      </c>
    </row>
    <row r="426" spans="5:8" x14ac:dyDescent="0.25">
      <c r="E426" s="4">
        <v>312009</v>
      </c>
      <c r="F426" s="4" t="s">
        <v>240</v>
      </c>
      <c r="G426" s="4" t="str">
        <f t="shared" si="12"/>
        <v>312009 Edelweißschützen Machendorf e.V.</v>
      </c>
      <c r="H426" s="4" t="str">
        <f t="shared" si="13"/>
        <v>312</v>
      </c>
    </row>
    <row r="427" spans="5:8" x14ac:dyDescent="0.25">
      <c r="E427" s="4">
        <v>312010</v>
      </c>
      <c r="F427" s="4" t="s">
        <v>241</v>
      </c>
      <c r="G427" s="4" t="str">
        <f t="shared" si="12"/>
        <v>312010 Kgl.priv.FSG Malching</v>
      </c>
      <c r="H427" s="4" t="str">
        <f t="shared" si="13"/>
        <v>312</v>
      </c>
    </row>
    <row r="428" spans="5:8" x14ac:dyDescent="0.25">
      <c r="E428" s="4">
        <v>312013</v>
      </c>
      <c r="F428" s="4" t="s">
        <v>619</v>
      </c>
      <c r="G428" s="4" t="str">
        <f t="shared" si="12"/>
        <v>312013 Buchbergschützen Reut e.V.</v>
      </c>
      <c r="H428" s="4" t="str">
        <f t="shared" si="13"/>
        <v>312</v>
      </c>
    </row>
    <row r="429" spans="5:8" x14ac:dyDescent="0.25">
      <c r="E429" s="4">
        <v>312014</v>
      </c>
      <c r="F429" s="4" t="s">
        <v>242</v>
      </c>
      <c r="G429" s="4" t="str">
        <f t="shared" si="12"/>
        <v>312014 Bräuhausschützen Ritzing</v>
      </c>
      <c r="H429" s="4" t="str">
        <f t="shared" si="13"/>
        <v>312</v>
      </c>
    </row>
    <row r="430" spans="5:8" x14ac:dyDescent="0.25">
      <c r="E430" s="4">
        <v>312016</v>
      </c>
      <c r="F430" s="4" t="s">
        <v>620</v>
      </c>
      <c r="G430" s="4" t="str">
        <f t="shared" si="12"/>
        <v>312016 Kgl.priv.FSG "Frisch Auf" Rotthalmünster</v>
      </c>
      <c r="H430" s="4" t="str">
        <f t="shared" si="13"/>
        <v>312</v>
      </c>
    </row>
    <row r="431" spans="5:8" x14ac:dyDescent="0.25">
      <c r="E431" s="4">
        <v>312017</v>
      </c>
      <c r="F431" s="4" t="s">
        <v>243</v>
      </c>
      <c r="G431" s="4" t="str">
        <f t="shared" si="12"/>
        <v>312017 Kgl.priv.FSG 1842 Simbach</v>
      </c>
      <c r="H431" s="4" t="str">
        <f t="shared" si="13"/>
        <v>312</v>
      </c>
    </row>
    <row r="432" spans="5:8" x14ac:dyDescent="0.25">
      <c r="E432" s="4">
        <v>312018</v>
      </c>
      <c r="F432" s="4" t="s">
        <v>244</v>
      </c>
      <c r="G432" s="4" t="str">
        <f t="shared" si="12"/>
        <v>312018 Sportschützen Heraklith e.V. Simbach</v>
      </c>
      <c r="H432" s="4" t="str">
        <f t="shared" si="13"/>
        <v>312</v>
      </c>
    </row>
    <row r="433" spans="5:8" x14ac:dyDescent="0.25">
      <c r="E433" s="4">
        <v>312019</v>
      </c>
      <c r="F433" s="4" t="s">
        <v>245</v>
      </c>
      <c r="G433" s="4" t="str">
        <f t="shared" si="12"/>
        <v>312019 Schützengesellschaft Schildthurn</v>
      </c>
      <c r="H433" s="4" t="str">
        <f t="shared" si="13"/>
        <v>312</v>
      </c>
    </row>
    <row r="434" spans="5:8" x14ac:dyDescent="0.25">
      <c r="E434" s="4">
        <v>312020</v>
      </c>
      <c r="F434" s="4" t="s">
        <v>246</v>
      </c>
      <c r="G434" s="4" t="str">
        <f t="shared" si="12"/>
        <v>312020 Feuerschützen e.V. Tann</v>
      </c>
      <c r="H434" s="4" t="str">
        <f t="shared" si="13"/>
        <v>312</v>
      </c>
    </row>
    <row r="435" spans="5:8" x14ac:dyDescent="0.25">
      <c r="E435" s="4">
        <v>312021</v>
      </c>
      <c r="F435" s="4" t="s">
        <v>621</v>
      </c>
      <c r="G435" s="4" t="str">
        <f t="shared" si="12"/>
        <v>312021 Auerhahn-Schützen Ulbering</v>
      </c>
      <c r="H435" s="4" t="str">
        <f t="shared" si="13"/>
        <v>312</v>
      </c>
    </row>
    <row r="436" spans="5:8" x14ac:dyDescent="0.25">
      <c r="E436" s="4">
        <v>312022</v>
      </c>
      <c r="F436" s="4" t="s">
        <v>622</v>
      </c>
      <c r="G436" s="4" t="str">
        <f t="shared" si="12"/>
        <v>312022 Wildschützen e.V. 1919 Zeilarn</v>
      </c>
      <c r="H436" s="4" t="str">
        <f t="shared" si="13"/>
        <v>312</v>
      </c>
    </row>
    <row r="437" spans="5:8" x14ac:dyDescent="0.25">
      <c r="E437" s="4">
        <v>312023</v>
      </c>
      <c r="F437" s="4" t="s">
        <v>247</v>
      </c>
      <c r="G437" s="4" t="str">
        <f t="shared" si="12"/>
        <v>312023 Steinbachschützen Walburgskirchen</v>
      </c>
      <c r="H437" s="4" t="str">
        <f t="shared" si="13"/>
        <v>312</v>
      </c>
    </row>
    <row r="438" spans="5:8" x14ac:dyDescent="0.25">
      <c r="E438" s="4">
        <v>312025</v>
      </c>
      <c r="F438" s="4" t="s">
        <v>623</v>
      </c>
      <c r="G438" s="4" t="str">
        <f t="shared" si="12"/>
        <v>312025 Sportschützen Fürstberg-Kirn</v>
      </c>
      <c r="H438" s="4" t="str">
        <f t="shared" si="13"/>
        <v>312</v>
      </c>
    </row>
    <row r="439" spans="5:8" x14ac:dyDescent="0.25">
      <c r="E439" s="4">
        <v>313001</v>
      </c>
      <c r="F439" s="4" t="s">
        <v>248</v>
      </c>
      <c r="G439" s="4" t="str">
        <f t="shared" ref="G439:G502" si="14">E439&amp;" "&amp;F439</f>
        <v>313001 SV Alte Kameraden Aholfing</v>
      </c>
      <c r="H439" s="4" t="str">
        <f t="shared" ref="H439:H502" si="15">LEFT(E439,3)</f>
        <v>313</v>
      </c>
    </row>
    <row r="440" spans="5:8" x14ac:dyDescent="0.25">
      <c r="E440" s="4">
        <v>313002</v>
      </c>
      <c r="F440" s="4" t="s">
        <v>624</v>
      </c>
      <c r="G440" s="4" t="str">
        <f t="shared" si="14"/>
        <v>313002 Jungschützenverein Aiterhofen</v>
      </c>
      <c r="H440" s="4" t="str">
        <f t="shared" si="15"/>
        <v>313</v>
      </c>
    </row>
    <row r="441" spans="5:8" x14ac:dyDescent="0.25">
      <c r="E441" s="4">
        <v>313003</v>
      </c>
      <c r="F441" s="4" t="s">
        <v>249</v>
      </c>
      <c r="G441" s="4" t="str">
        <f t="shared" si="14"/>
        <v>313003 SV Edelweiß Ascha</v>
      </c>
      <c r="H441" s="4" t="str">
        <f t="shared" si="15"/>
        <v>313</v>
      </c>
    </row>
    <row r="442" spans="5:8" x14ac:dyDescent="0.25">
      <c r="E442" s="4">
        <v>313005</v>
      </c>
      <c r="F442" s="4" t="s">
        <v>625</v>
      </c>
      <c r="G442" s="4" t="str">
        <f t="shared" si="14"/>
        <v>313005 Bogener Sportschützen Bogen</v>
      </c>
      <c r="H442" s="4" t="str">
        <f t="shared" si="15"/>
        <v>313</v>
      </c>
    </row>
    <row r="443" spans="5:8" x14ac:dyDescent="0.25">
      <c r="E443" s="4">
        <v>313006</v>
      </c>
      <c r="F443" s="4" t="s">
        <v>626</v>
      </c>
      <c r="G443" s="4" t="str">
        <f t="shared" si="14"/>
        <v>313006 SV Blaue Donau Entau</v>
      </c>
      <c r="H443" s="4" t="str">
        <f t="shared" si="15"/>
        <v>313</v>
      </c>
    </row>
    <row r="444" spans="5:8" x14ac:dyDescent="0.25">
      <c r="E444" s="4">
        <v>313008</v>
      </c>
      <c r="F444" s="4" t="s">
        <v>627</v>
      </c>
      <c r="G444" s="4" t="str">
        <f t="shared" si="14"/>
        <v>313008 SV "Geselligkeit 1950" Großlintach</v>
      </c>
      <c r="H444" s="4" t="str">
        <f t="shared" si="15"/>
        <v>313</v>
      </c>
    </row>
    <row r="445" spans="5:8" x14ac:dyDescent="0.25">
      <c r="E445" s="4">
        <v>313009</v>
      </c>
      <c r="F445" s="4" t="s">
        <v>628</v>
      </c>
      <c r="G445" s="4" t="str">
        <f t="shared" si="14"/>
        <v>313009 "Schützenkameradschaft" Eschlbach</v>
      </c>
      <c r="H445" s="4" t="str">
        <f t="shared" si="15"/>
        <v>313</v>
      </c>
    </row>
    <row r="446" spans="5:8" x14ac:dyDescent="0.25">
      <c r="E446" s="4">
        <v>313010</v>
      </c>
      <c r="F446" s="4" t="s">
        <v>629</v>
      </c>
      <c r="G446" s="4" t="str">
        <f t="shared" si="14"/>
        <v>313010 "Donaujäger" Sossau</v>
      </c>
      <c r="H446" s="4" t="str">
        <f t="shared" si="15"/>
        <v>313</v>
      </c>
    </row>
    <row r="447" spans="5:8" x14ac:dyDescent="0.25">
      <c r="E447" s="4">
        <v>313011</v>
      </c>
      <c r="F447" s="4" t="s">
        <v>250</v>
      </c>
      <c r="G447" s="4" t="str">
        <f t="shared" si="14"/>
        <v>313011 Aitrachschützen Ittling</v>
      </c>
      <c r="H447" s="4" t="str">
        <f t="shared" si="15"/>
        <v>313</v>
      </c>
    </row>
    <row r="448" spans="5:8" x14ac:dyDescent="0.25">
      <c r="E448" s="4">
        <v>313012</v>
      </c>
      <c r="F448" s="4" t="s">
        <v>630</v>
      </c>
      <c r="G448" s="4" t="str">
        <f t="shared" si="14"/>
        <v>313012 Graf-Aswin-Schützen Bogen</v>
      </c>
      <c r="H448" s="4" t="str">
        <f t="shared" si="15"/>
        <v>313</v>
      </c>
    </row>
    <row r="449" spans="5:8" x14ac:dyDescent="0.25">
      <c r="E449" s="4">
        <v>313014</v>
      </c>
      <c r="F449" s="4" t="s">
        <v>631</v>
      </c>
      <c r="G449" s="4" t="str">
        <f t="shared" si="14"/>
        <v>313014 SV "Waldeslust" Kirchroth</v>
      </c>
      <c r="H449" s="4" t="str">
        <f t="shared" si="15"/>
        <v>313</v>
      </c>
    </row>
    <row r="450" spans="5:8" x14ac:dyDescent="0.25">
      <c r="E450" s="4">
        <v>313015</v>
      </c>
      <c r="F450" s="4" t="s">
        <v>632</v>
      </c>
      <c r="G450" s="4" t="str">
        <f t="shared" si="14"/>
        <v>313015 SV "Kimme und Korn" Loham</v>
      </c>
      <c r="H450" s="4" t="str">
        <f t="shared" si="15"/>
        <v>313</v>
      </c>
    </row>
    <row r="451" spans="5:8" x14ac:dyDescent="0.25">
      <c r="E451" s="4">
        <v>313016</v>
      </c>
      <c r="F451" s="4" t="s">
        <v>633</v>
      </c>
      <c r="G451" s="4" t="str">
        <f t="shared" si="14"/>
        <v>313016 Kgl.priv.SG. Mitterfels</v>
      </c>
      <c r="H451" s="4" t="str">
        <f t="shared" si="15"/>
        <v>313</v>
      </c>
    </row>
    <row r="452" spans="5:8" x14ac:dyDescent="0.25">
      <c r="E452" s="4">
        <v>313017</v>
      </c>
      <c r="F452" s="4" t="s">
        <v>634</v>
      </c>
      <c r="G452" s="4" t="str">
        <f t="shared" si="14"/>
        <v>313017 BSG Pfeilgrad Straubing</v>
      </c>
      <c r="H452" s="4" t="str">
        <f t="shared" si="15"/>
        <v>313</v>
      </c>
    </row>
    <row r="453" spans="5:8" x14ac:dyDescent="0.25">
      <c r="E453" s="4">
        <v>313018</v>
      </c>
      <c r="F453" s="4" t="s">
        <v>635</v>
      </c>
      <c r="G453" s="4" t="str">
        <f t="shared" si="14"/>
        <v>313018 SV "Eintracht" Obermiethnach</v>
      </c>
      <c r="H453" s="4" t="str">
        <f t="shared" si="15"/>
        <v>313</v>
      </c>
    </row>
    <row r="454" spans="5:8" x14ac:dyDescent="0.25">
      <c r="E454" s="4">
        <v>313019</v>
      </c>
      <c r="F454" s="4" t="s">
        <v>636</v>
      </c>
      <c r="G454" s="4" t="str">
        <f t="shared" si="14"/>
        <v>313019 Pillnacher Sportschützen 2012 e.V.</v>
      </c>
      <c r="H454" s="4" t="str">
        <f t="shared" si="15"/>
        <v>313</v>
      </c>
    </row>
    <row r="455" spans="5:8" x14ac:dyDescent="0.25">
      <c r="E455" s="4">
        <v>313020</v>
      </c>
      <c r="F455" s="4" t="s">
        <v>637</v>
      </c>
      <c r="G455" s="4" t="str">
        <f t="shared" si="14"/>
        <v>313020 SV "Perlbachtaler" Oberzeitldorn</v>
      </c>
      <c r="H455" s="4" t="str">
        <f t="shared" si="15"/>
        <v>313</v>
      </c>
    </row>
    <row r="456" spans="5:8" x14ac:dyDescent="0.25">
      <c r="E456" s="4">
        <v>313021</v>
      </c>
      <c r="F456" s="4" t="s">
        <v>638</v>
      </c>
      <c r="G456" s="4" t="str">
        <f t="shared" si="14"/>
        <v>313021 Bogenbachtaler Böllerschützen</v>
      </c>
      <c r="H456" s="4" t="str">
        <f t="shared" si="15"/>
        <v>313</v>
      </c>
    </row>
    <row r="457" spans="5:8" x14ac:dyDescent="0.25">
      <c r="E457" s="4">
        <v>313022</v>
      </c>
      <c r="F457" s="4" t="s">
        <v>251</v>
      </c>
      <c r="G457" s="4" t="str">
        <f t="shared" si="14"/>
        <v>313022 Edelweißschützen Perkam</v>
      </c>
      <c r="H457" s="4" t="str">
        <f t="shared" si="15"/>
        <v>313</v>
      </c>
    </row>
    <row r="458" spans="5:8" x14ac:dyDescent="0.25">
      <c r="E458" s="4">
        <v>313025</v>
      </c>
      <c r="F458" s="4" t="s">
        <v>639</v>
      </c>
      <c r="G458" s="4" t="str">
        <f t="shared" si="14"/>
        <v>313025 SV "Burgfalken" Saulburg</v>
      </c>
      <c r="H458" s="4" t="str">
        <f t="shared" si="15"/>
        <v>313</v>
      </c>
    </row>
    <row r="459" spans="5:8" x14ac:dyDescent="0.25">
      <c r="E459" s="4">
        <v>313026</v>
      </c>
      <c r="F459" s="4" t="s">
        <v>640</v>
      </c>
      <c r="G459" s="4" t="str">
        <f t="shared" si="14"/>
        <v>313026 SV Gemütlichkeit Gnadendorf</v>
      </c>
      <c r="H459" s="4" t="str">
        <f t="shared" si="15"/>
        <v>313</v>
      </c>
    </row>
    <row r="460" spans="5:8" x14ac:dyDescent="0.25">
      <c r="E460" s="4">
        <v>313027</v>
      </c>
      <c r="F460" s="4" t="s">
        <v>641</v>
      </c>
      <c r="G460" s="4" t="str">
        <f t="shared" si="14"/>
        <v>313027 Schützenges.v.1720 Schwarzach</v>
      </c>
      <c r="H460" s="4" t="str">
        <f t="shared" si="15"/>
        <v>313</v>
      </c>
    </row>
    <row r="461" spans="5:8" x14ac:dyDescent="0.25">
      <c r="E461" s="4">
        <v>313028</v>
      </c>
      <c r="F461" s="4" t="s">
        <v>252</v>
      </c>
      <c r="G461" s="4" t="str">
        <f t="shared" si="14"/>
        <v>313028 SV Vorwaldschützen Steinach e.V.</v>
      </c>
      <c r="H461" s="4" t="str">
        <f t="shared" si="15"/>
        <v>313</v>
      </c>
    </row>
    <row r="462" spans="5:8" x14ac:dyDescent="0.25">
      <c r="E462" s="4">
        <v>313029</v>
      </c>
      <c r="F462" s="4" t="s">
        <v>642</v>
      </c>
      <c r="G462" s="4" t="str">
        <f t="shared" si="14"/>
        <v>313029 SV "Almenrausch" Straßkirchen</v>
      </c>
      <c r="H462" s="4" t="str">
        <f t="shared" si="15"/>
        <v>313</v>
      </c>
    </row>
    <row r="463" spans="5:8" x14ac:dyDescent="0.25">
      <c r="E463" s="4">
        <v>313030</v>
      </c>
      <c r="F463" s="4" t="s">
        <v>253</v>
      </c>
      <c r="G463" s="4" t="str">
        <f t="shared" si="14"/>
        <v>313030 Gäuschützen Oberschneiding</v>
      </c>
      <c r="H463" s="4" t="str">
        <f t="shared" si="15"/>
        <v>313</v>
      </c>
    </row>
    <row r="464" spans="5:8" x14ac:dyDescent="0.25">
      <c r="E464" s="4">
        <v>313031</v>
      </c>
      <c r="F464" s="4" t="s">
        <v>254</v>
      </c>
      <c r="G464" s="4" t="str">
        <f t="shared" si="14"/>
        <v>313031 Betr.Sp.Gem. Stadtwerke Straubing</v>
      </c>
      <c r="H464" s="4" t="str">
        <f t="shared" si="15"/>
        <v>313</v>
      </c>
    </row>
    <row r="465" spans="5:8" x14ac:dyDescent="0.25">
      <c r="E465" s="4">
        <v>313032</v>
      </c>
      <c r="F465" s="4" t="s">
        <v>643</v>
      </c>
      <c r="G465" s="4" t="str">
        <f t="shared" si="14"/>
        <v>313032 Donauschützen Straubing</v>
      </c>
      <c r="H465" s="4" t="str">
        <f t="shared" si="15"/>
        <v>313</v>
      </c>
    </row>
    <row r="466" spans="5:8" x14ac:dyDescent="0.25">
      <c r="E466" s="4">
        <v>313034</v>
      </c>
      <c r="F466" s="4" t="s">
        <v>644</v>
      </c>
      <c r="G466" s="4" t="str">
        <f t="shared" si="14"/>
        <v>313034 Gäubodenschützen Straubing</v>
      </c>
      <c r="H466" s="4" t="str">
        <f t="shared" si="15"/>
        <v>313</v>
      </c>
    </row>
    <row r="467" spans="5:8" x14ac:dyDescent="0.25">
      <c r="E467" s="4">
        <v>313036</v>
      </c>
      <c r="F467" s="4" t="s">
        <v>645</v>
      </c>
      <c r="G467" s="4" t="str">
        <f t="shared" si="14"/>
        <v>313036 Kgl.priv.Schützengilde Straubing</v>
      </c>
      <c r="H467" s="4" t="str">
        <f t="shared" si="15"/>
        <v>313</v>
      </c>
    </row>
    <row r="468" spans="5:8" x14ac:dyDescent="0.25">
      <c r="E468" s="4">
        <v>313038</v>
      </c>
      <c r="F468" s="4" t="s">
        <v>255</v>
      </c>
      <c r="G468" s="4" t="str">
        <f t="shared" si="14"/>
        <v>313038 SV Hubertus 1884 Welchenberg</v>
      </c>
      <c r="H468" s="4" t="str">
        <f t="shared" si="15"/>
        <v>313</v>
      </c>
    </row>
    <row r="469" spans="5:8" x14ac:dyDescent="0.25">
      <c r="E469" s="4">
        <v>313040</v>
      </c>
      <c r="F469" s="4" t="s">
        <v>646</v>
      </c>
      <c r="G469" s="4" t="str">
        <f t="shared" si="14"/>
        <v>313040 Donauschützen Reibersdorf</v>
      </c>
      <c r="H469" s="4" t="str">
        <f t="shared" si="15"/>
        <v>313</v>
      </c>
    </row>
    <row r="470" spans="5:8" x14ac:dyDescent="0.25">
      <c r="E470" s="4">
        <v>313042</v>
      </c>
      <c r="F470" s="4" t="s">
        <v>647</v>
      </c>
      <c r="G470" s="4" t="str">
        <f t="shared" si="14"/>
        <v>313042 SV "Hohenau" Haigrub</v>
      </c>
      <c r="H470" s="4" t="str">
        <f t="shared" si="15"/>
        <v>313</v>
      </c>
    </row>
    <row r="471" spans="5:8" x14ac:dyDescent="0.25">
      <c r="E471" s="4">
        <v>313043</v>
      </c>
      <c r="F471" s="4" t="s">
        <v>256</v>
      </c>
      <c r="G471" s="4" t="str">
        <f t="shared" si="14"/>
        <v>313043 Schützenkameradschaft Hunderdorf</v>
      </c>
      <c r="H471" s="4" t="str">
        <f t="shared" si="15"/>
        <v>313</v>
      </c>
    </row>
    <row r="472" spans="5:8" x14ac:dyDescent="0.25">
      <c r="E472" s="4">
        <v>313044</v>
      </c>
      <c r="F472" s="4" t="s">
        <v>648</v>
      </c>
      <c r="G472" s="4" t="str">
        <f t="shared" si="14"/>
        <v>313044 Gallner-Schützen Rattiszell</v>
      </c>
      <c r="H472" s="4" t="str">
        <f t="shared" si="15"/>
        <v>313</v>
      </c>
    </row>
    <row r="473" spans="5:8" x14ac:dyDescent="0.25">
      <c r="E473" s="4">
        <v>313045</v>
      </c>
      <c r="F473" s="4" t="s">
        <v>257</v>
      </c>
      <c r="G473" s="4" t="str">
        <f t="shared" si="14"/>
        <v>313045 Wurftaubenclub 1972 Straubing</v>
      </c>
      <c r="H473" s="4" t="str">
        <f t="shared" si="15"/>
        <v>313</v>
      </c>
    </row>
    <row r="474" spans="5:8" x14ac:dyDescent="0.25">
      <c r="E474" s="4">
        <v>313049</v>
      </c>
      <c r="F474" s="4" t="s">
        <v>258</v>
      </c>
      <c r="G474" s="4" t="str">
        <f t="shared" si="14"/>
        <v>313049 SV Grüne Au Geraszell</v>
      </c>
      <c r="H474" s="4" t="str">
        <f t="shared" si="15"/>
        <v>313</v>
      </c>
    </row>
    <row r="475" spans="5:8" x14ac:dyDescent="0.25">
      <c r="E475" s="4">
        <v>313050</v>
      </c>
      <c r="F475" s="4" t="s">
        <v>259</v>
      </c>
      <c r="G475" s="4" t="str">
        <f t="shared" si="14"/>
        <v>313050 Winithschützen Windberg</v>
      </c>
      <c r="H475" s="4" t="str">
        <f t="shared" si="15"/>
        <v>313</v>
      </c>
    </row>
    <row r="476" spans="5:8" x14ac:dyDescent="0.25">
      <c r="E476" s="4">
        <v>313052</v>
      </c>
      <c r="F476" s="4" t="s">
        <v>649</v>
      </c>
      <c r="G476" s="4" t="str">
        <f t="shared" si="14"/>
        <v>313052 Sportschützen Atting</v>
      </c>
      <c r="H476" s="4" t="str">
        <f t="shared" si="15"/>
        <v>313</v>
      </c>
    </row>
    <row r="477" spans="5:8" x14ac:dyDescent="0.25">
      <c r="E477" s="4">
        <v>313054</v>
      </c>
      <c r="F477" s="4" t="s">
        <v>650</v>
      </c>
      <c r="G477" s="4" t="str">
        <f t="shared" si="14"/>
        <v>313054 Löwenschützen Zinzenzell</v>
      </c>
      <c r="H477" s="4" t="str">
        <f t="shared" si="15"/>
        <v>313</v>
      </c>
    </row>
    <row r="478" spans="5:8" x14ac:dyDescent="0.25">
      <c r="E478" s="4">
        <v>313055</v>
      </c>
      <c r="F478" s="4" t="s">
        <v>651</v>
      </c>
      <c r="G478" s="4" t="str">
        <f t="shared" si="14"/>
        <v>313055 SV Immergrün Wiesenfelden</v>
      </c>
      <c r="H478" s="4" t="str">
        <f t="shared" si="15"/>
        <v>313</v>
      </c>
    </row>
    <row r="479" spans="5:8" x14ac:dyDescent="0.25">
      <c r="E479" s="4">
        <v>313056</v>
      </c>
      <c r="F479" s="4" t="s">
        <v>652</v>
      </c>
      <c r="G479" s="4" t="str">
        <f t="shared" si="14"/>
        <v>313056 SV Gemütlichkeit Geltolfing</v>
      </c>
      <c r="H479" s="4" t="str">
        <f t="shared" si="15"/>
        <v>313</v>
      </c>
    </row>
    <row r="480" spans="5:8" x14ac:dyDescent="0.25">
      <c r="E480" s="4">
        <v>313057</v>
      </c>
      <c r="F480" s="4" t="s">
        <v>260</v>
      </c>
      <c r="G480" s="4" t="str">
        <f t="shared" si="14"/>
        <v>313057 Sportschützen Hankofen</v>
      </c>
      <c r="H480" s="4" t="str">
        <f t="shared" si="15"/>
        <v>313</v>
      </c>
    </row>
    <row r="481" spans="5:8" x14ac:dyDescent="0.25">
      <c r="E481" s="4">
        <v>313059</v>
      </c>
      <c r="F481" s="4" t="s">
        <v>653</v>
      </c>
      <c r="G481" s="4" t="str">
        <f t="shared" si="14"/>
        <v>313059 SV Jagabluat Motzing</v>
      </c>
      <c r="H481" s="4" t="str">
        <f t="shared" si="15"/>
        <v>313</v>
      </c>
    </row>
    <row r="482" spans="5:8" x14ac:dyDescent="0.25">
      <c r="E482" s="4">
        <v>313061</v>
      </c>
      <c r="F482" s="4" t="s">
        <v>654</v>
      </c>
      <c r="G482" s="4" t="str">
        <f t="shared" si="14"/>
        <v>313061 SV Waldler-Buam Irschenbach</v>
      </c>
      <c r="H482" s="4" t="str">
        <f t="shared" si="15"/>
        <v>313</v>
      </c>
    </row>
    <row r="483" spans="5:8" x14ac:dyDescent="0.25">
      <c r="E483" s="4">
        <v>313062</v>
      </c>
      <c r="F483" s="4" t="s">
        <v>261</v>
      </c>
      <c r="G483" s="4" t="str">
        <f t="shared" si="14"/>
        <v>313062 Sportschützen JVA Straubing</v>
      </c>
      <c r="H483" s="4" t="str">
        <f t="shared" si="15"/>
        <v>313</v>
      </c>
    </row>
    <row r="484" spans="5:8" x14ac:dyDescent="0.25">
      <c r="E484" s="4">
        <v>313063</v>
      </c>
      <c r="F484" s="4" t="s">
        <v>655</v>
      </c>
      <c r="G484" s="4" t="str">
        <f t="shared" si="14"/>
        <v>313063 Schützengesellschaft Waltersdorf</v>
      </c>
      <c r="H484" s="4" t="str">
        <f t="shared" si="15"/>
        <v>313</v>
      </c>
    </row>
    <row r="485" spans="5:8" x14ac:dyDescent="0.25">
      <c r="E485" s="4">
        <v>313064</v>
      </c>
      <c r="F485" s="4" t="s">
        <v>656</v>
      </c>
      <c r="G485" s="4" t="str">
        <f t="shared" si="14"/>
        <v>313064 SV Waldeslust Riederszell</v>
      </c>
      <c r="H485" s="4" t="str">
        <f t="shared" si="15"/>
        <v>313</v>
      </c>
    </row>
    <row r="486" spans="5:8" x14ac:dyDescent="0.25">
      <c r="E486" s="4">
        <v>313065</v>
      </c>
      <c r="F486" s="4" t="s">
        <v>657</v>
      </c>
      <c r="G486" s="4" t="str">
        <f t="shared" si="14"/>
        <v>313065 Sportschützen Metting</v>
      </c>
      <c r="H486" s="4" t="str">
        <f t="shared" si="15"/>
        <v>313</v>
      </c>
    </row>
    <row r="487" spans="5:8" x14ac:dyDescent="0.25">
      <c r="E487" s="4">
        <v>313066</v>
      </c>
      <c r="F487" s="4" t="s">
        <v>658</v>
      </c>
      <c r="G487" s="4" t="str">
        <f t="shared" si="14"/>
        <v>313066 Aitrachschützen Sunzing - Leiblfing</v>
      </c>
      <c r="H487" s="4" t="str">
        <f t="shared" si="15"/>
        <v>313</v>
      </c>
    </row>
    <row r="488" spans="5:8" x14ac:dyDescent="0.25">
      <c r="E488" s="4">
        <v>313068</v>
      </c>
      <c r="F488" s="4" t="s">
        <v>659</v>
      </c>
      <c r="G488" s="4" t="str">
        <f t="shared" si="14"/>
        <v>313068 Auer-Schützen Loitzendorf</v>
      </c>
      <c r="H488" s="4" t="str">
        <f t="shared" si="15"/>
        <v>313</v>
      </c>
    </row>
    <row r="489" spans="5:8" x14ac:dyDescent="0.25">
      <c r="E489" s="4">
        <v>313069</v>
      </c>
      <c r="F489" s="4" t="s">
        <v>660</v>
      </c>
      <c r="G489" s="4" t="str">
        <f t="shared" si="14"/>
        <v>313069 SV STO Feldkirchen</v>
      </c>
      <c r="H489" s="4" t="str">
        <f t="shared" si="15"/>
        <v>313</v>
      </c>
    </row>
    <row r="490" spans="5:8" x14ac:dyDescent="0.25">
      <c r="E490" s="4">
        <v>313070</v>
      </c>
      <c r="F490" s="4" t="s">
        <v>661</v>
      </c>
      <c r="G490" s="4" t="str">
        <f t="shared" si="14"/>
        <v>313070 Gemütlichkeit Hailing</v>
      </c>
      <c r="H490" s="4" t="str">
        <f t="shared" si="15"/>
        <v>313</v>
      </c>
    </row>
    <row r="491" spans="5:8" x14ac:dyDescent="0.25">
      <c r="E491" s="4">
        <v>313073</v>
      </c>
      <c r="F491" s="4" t="s">
        <v>262</v>
      </c>
      <c r="G491" s="4" t="str">
        <f t="shared" si="14"/>
        <v>313073 SG Eintracht Irlbach</v>
      </c>
      <c r="H491" s="4" t="str">
        <f t="shared" si="15"/>
        <v>313</v>
      </c>
    </row>
    <row r="492" spans="5:8" x14ac:dyDescent="0.25">
      <c r="E492" s="4">
        <v>313076</v>
      </c>
      <c r="F492" s="4" t="s">
        <v>662</v>
      </c>
      <c r="G492" s="4" t="str">
        <f t="shared" si="14"/>
        <v>313076 Wurftaubenschützen Donau-Wald</v>
      </c>
      <c r="H492" s="4" t="str">
        <f t="shared" si="15"/>
        <v>313</v>
      </c>
    </row>
    <row r="493" spans="5:8" x14ac:dyDescent="0.25">
      <c r="E493" s="4">
        <v>313077</v>
      </c>
      <c r="F493" s="4" t="s">
        <v>663</v>
      </c>
      <c r="G493" s="4" t="str">
        <f t="shared" si="14"/>
        <v>313077 SV Waldeslust, Landorf</v>
      </c>
      <c r="H493" s="4" t="str">
        <f t="shared" si="15"/>
        <v>313</v>
      </c>
    </row>
    <row r="494" spans="5:8" x14ac:dyDescent="0.25">
      <c r="E494" s="4">
        <v>314001</v>
      </c>
      <c r="F494" s="4" t="s">
        <v>263</v>
      </c>
      <c r="G494" s="4" t="str">
        <f t="shared" si="14"/>
        <v>314001 Wildschützen Berbing</v>
      </c>
      <c r="H494" s="4" t="str">
        <f t="shared" si="15"/>
        <v>314</v>
      </c>
    </row>
    <row r="495" spans="5:8" x14ac:dyDescent="0.25">
      <c r="E495" s="4">
        <v>314002</v>
      </c>
      <c r="F495" s="4" t="s">
        <v>264</v>
      </c>
      <c r="G495" s="4" t="str">
        <f t="shared" si="14"/>
        <v>314002 Kgl.priv.SG 1851 Breitenberg</v>
      </c>
      <c r="H495" s="4" t="str">
        <f t="shared" si="15"/>
        <v>314</v>
      </c>
    </row>
    <row r="496" spans="5:8" x14ac:dyDescent="0.25">
      <c r="E496" s="4">
        <v>314005</v>
      </c>
      <c r="F496" s="4" t="s">
        <v>664</v>
      </c>
      <c r="G496" s="4" t="str">
        <f t="shared" si="14"/>
        <v>314005 Sportschützen Untergriesbach-Grub e.V.</v>
      </c>
      <c r="H496" s="4" t="str">
        <f t="shared" si="15"/>
        <v>314</v>
      </c>
    </row>
    <row r="497" spans="5:8" x14ac:dyDescent="0.25">
      <c r="E497" s="4">
        <v>314006</v>
      </c>
      <c r="F497" s="4" t="s">
        <v>665</v>
      </c>
      <c r="G497" s="4" t="str">
        <f t="shared" si="14"/>
        <v>314006 Sportschützenges. Gottsdorf</v>
      </c>
      <c r="H497" s="4" t="str">
        <f t="shared" si="15"/>
        <v>314</v>
      </c>
    </row>
    <row r="498" spans="5:8" x14ac:dyDescent="0.25">
      <c r="E498" s="4">
        <v>314008</v>
      </c>
      <c r="F498" s="4" t="s">
        <v>666</v>
      </c>
      <c r="G498" s="4" t="str">
        <f t="shared" si="14"/>
        <v>314008 Siedlungsschützen Haag</v>
      </c>
      <c r="H498" s="4" t="str">
        <f t="shared" si="15"/>
        <v>314</v>
      </c>
    </row>
    <row r="499" spans="5:8" x14ac:dyDescent="0.25">
      <c r="E499" s="4">
        <v>314009</v>
      </c>
      <c r="F499" s="4" t="s">
        <v>667</v>
      </c>
      <c r="G499" s="4" t="str">
        <f t="shared" si="14"/>
        <v>314009 RK-Feuerschützengesellschaft Wegscheid</v>
      </c>
      <c r="H499" s="4" t="str">
        <f t="shared" si="15"/>
        <v>314</v>
      </c>
    </row>
    <row r="500" spans="5:8" x14ac:dyDescent="0.25">
      <c r="E500" s="4">
        <v>314010</v>
      </c>
      <c r="F500" s="4" t="s">
        <v>668</v>
      </c>
      <c r="G500" s="4" t="str">
        <f t="shared" si="14"/>
        <v>314010 Böllerschützen Hauzenberg e.V.</v>
      </c>
      <c r="H500" s="4" t="str">
        <f t="shared" si="15"/>
        <v>314</v>
      </c>
    </row>
    <row r="501" spans="5:8" x14ac:dyDescent="0.25">
      <c r="E501" s="4">
        <v>314011</v>
      </c>
      <c r="F501" s="4" t="s">
        <v>265</v>
      </c>
      <c r="G501" s="4" t="str">
        <f t="shared" si="14"/>
        <v>314011 SG Hubertus Hauzenberg</v>
      </c>
      <c r="H501" s="4" t="str">
        <f t="shared" si="15"/>
        <v>314</v>
      </c>
    </row>
    <row r="502" spans="5:8" x14ac:dyDescent="0.25">
      <c r="E502" s="4">
        <v>314013</v>
      </c>
      <c r="F502" s="4" t="s">
        <v>669</v>
      </c>
      <c r="G502" s="4" t="str">
        <f t="shared" si="14"/>
        <v>314013 SV 1913 Hauzenberg</v>
      </c>
      <c r="H502" s="4" t="str">
        <f t="shared" si="15"/>
        <v>314</v>
      </c>
    </row>
    <row r="503" spans="5:8" x14ac:dyDescent="0.25">
      <c r="E503" s="4">
        <v>314016</v>
      </c>
      <c r="F503" s="4" t="s">
        <v>670</v>
      </c>
      <c r="G503" s="4" t="str">
        <f t="shared" ref="G503:G566" si="16">E503&amp;" "&amp;F503</f>
        <v>314016 Schützen- u.Jägerv. Glück Auf Kropfmühl</v>
      </c>
      <c r="H503" s="4" t="str">
        <f t="shared" ref="H503:H566" si="17">LEFT(E503,3)</f>
        <v>314</v>
      </c>
    </row>
    <row r="504" spans="5:8" x14ac:dyDescent="0.25">
      <c r="E504" s="4">
        <v>314017</v>
      </c>
      <c r="F504" s="4" t="s">
        <v>671</v>
      </c>
      <c r="G504" s="4" t="str">
        <f t="shared" si="16"/>
        <v>314017 Schützengilde Lämmersdorf e.V.</v>
      </c>
      <c r="H504" s="4" t="str">
        <f t="shared" si="17"/>
        <v>314</v>
      </c>
    </row>
    <row r="505" spans="5:8" x14ac:dyDescent="0.25">
      <c r="E505" s="4">
        <v>314018</v>
      </c>
      <c r="F505" s="4" t="s">
        <v>266</v>
      </c>
      <c r="G505" s="4" t="str">
        <f t="shared" si="16"/>
        <v>314018 SV Meßnerschlag</v>
      </c>
      <c r="H505" s="4" t="str">
        <f t="shared" si="17"/>
        <v>314</v>
      </c>
    </row>
    <row r="506" spans="5:8" x14ac:dyDescent="0.25">
      <c r="E506" s="4">
        <v>314019</v>
      </c>
      <c r="F506" s="4" t="s">
        <v>672</v>
      </c>
      <c r="G506" s="4" t="str">
        <f t="shared" si="16"/>
        <v>314019 Gauschützen Unterer Wald</v>
      </c>
      <c r="H506" s="4" t="str">
        <f t="shared" si="17"/>
        <v>314</v>
      </c>
    </row>
    <row r="507" spans="5:8" x14ac:dyDescent="0.25">
      <c r="E507" s="4">
        <v>314020</v>
      </c>
      <c r="F507" s="4" t="s">
        <v>267</v>
      </c>
      <c r="G507" s="4" t="str">
        <f t="shared" si="16"/>
        <v>314020 Sternschützen Oberdiendorf</v>
      </c>
      <c r="H507" s="4" t="str">
        <f t="shared" si="17"/>
        <v>314</v>
      </c>
    </row>
    <row r="508" spans="5:8" x14ac:dyDescent="0.25">
      <c r="E508" s="4">
        <v>314021</v>
      </c>
      <c r="F508" s="4" t="s">
        <v>673</v>
      </c>
      <c r="G508" s="4" t="str">
        <f t="shared" si="16"/>
        <v>314021 SV Pfaffenreut</v>
      </c>
      <c r="H508" s="4" t="str">
        <f t="shared" si="17"/>
        <v>314</v>
      </c>
    </row>
    <row r="509" spans="5:8" x14ac:dyDescent="0.25">
      <c r="E509" s="4">
        <v>314022</v>
      </c>
      <c r="F509" s="4" t="s">
        <v>674</v>
      </c>
      <c r="G509" s="4" t="str">
        <f t="shared" si="16"/>
        <v>314022 Altschützenverein Rackling</v>
      </c>
      <c r="H509" s="4" t="str">
        <f t="shared" si="17"/>
        <v>314</v>
      </c>
    </row>
    <row r="510" spans="5:8" x14ac:dyDescent="0.25">
      <c r="E510" s="4">
        <v>314024</v>
      </c>
      <c r="F510" s="4" t="s">
        <v>675</v>
      </c>
      <c r="G510" s="4" t="str">
        <f t="shared" si="16"/>
        <v>314024 Talschützen Schaibing</v>
      </c>
      <c r="H510" s="4" t="str">
        <f t="shared" si="17"/>
        <v>314</v>
      </c>
    </row>
    <row r="511" spans="5:8" x14ac:dyDescent="0.25">
      <c r="E511" s="4">
        <v>314025</v>
      </c>
      <c r="F511" s="4" t="s">
        <v>676</v>
      </c>
      <c r="G511" s="4" t="str">
        <f t="shared" si="16"/>
        <v>314025 Schergendorfer Sportschützen Schaibing</v>
      </c>
      <c r="H511" s="4" t="str">
        <f t="shared" si="17"/>
        <v>314</v>
      </c>
    </row>
    <row r="512" spans="5:8" x14ac:dyDescent="0.25">
      <c r="E512" s="4">
        <v>314029</v>
      </c>
      <c r="F512" s="4" t="s">
        <v>677</v>
      </c>
      <c r="G512" s="4" t="str">
        <f t="shared" si="16"/>
        <v>314029 Alt-Armbrust SG Wegscheid</v>
      </c>
      <c r="H512" s="4" t="str">
        <f t="shared" si="17"/>
        <v>314</v>
      </c>
    </row>
    <row r="513" spans="5:8" x14ac:dyDescent="0.25">
      <c r="E513" s="4">
        <v>314030</v>
      </c>
      <c r="F513" s="4" t="s">
        <v>268</v>
      </c>
      <c r="G513" s="4" t="str">
        <f t="shared" si="16"/>
        <v>314030 SV Auerhahn Wildenranna</v>
      </c>
      <c r="H513" s="4" t="str">
        <f t="shared" si="17"/>
        <v>314</v>
      </c>
    </row>
    <row r="514" spans="5:8" x14ac:dyDescent="0.25">
      <c r="E514" s="4">
        <v>314032</v>
      </c>
      <c r="F514" s="4" t="s">
        <v>678</v>
      </c>
      <c r="G514" s="4" t="str">
        <f t="shared" si="16"/>
        <v>314032 Grenzlandschützen Kasberg</v>
      </c>
      <c r="H514" s="4" t="str">
        <f t="shared" si="17"/>
        <v>314</v>
      </c>
    </row>
    <row r="515" spans="5:8" x14ac:dyDescent="0.25">
      <c r="E515" s="4">
        <v>314033</v>
      </c>
      <c r="F515" s="4" t="s">
        <v>679</v>
      </c>
      <c r="G515" s="4" t="str">
        <f t="shared" si="16"/>
        <v>314033 Nordicfreunde Hauzenberg e. V.</v>
      </c>
      <c r="H515" s="4" t="str">
        <f t="shared" si="17"/>
        <v>314</v>
      </c>
    </row>
    <row r="516" spans="5:8" x14ac:dyDescent="0.25">
      <c r="E516" s="4">
        <v>315001</v>
      </c>
      <c r="F516" s="4" t="s">
        <v>680</v>
      </c>
      <c r="G516" s="4" t="str">
        <f t="shared" si="16"/>
        <v>315001 Zellertalschützen Arnbruck</v>
      </c>
      <c r="H516" s="4" t="str">
        <f t="shared" si="17"/>
        <v>315</v>
      </c>
    </row>
    <row r="517" spans="5:8" x14ac:dyDescent="0.25">
      <c r="E517" s="4">
        <v>315003</v>
      </c>
      <c r="F517" s="4" t="s">
        <v>269</v>
      </c>
      <c r="G517" s="4" t="str">
        <f t="shared" si="16"/>
        <v>315003 Eck von 1896 Böbrach</v>
      </c>
      <c r="H517" s="4" t="str">
        <f t="shared" si="17"/>
        <v>315</v>
      </c>
    </row>
    <row r="518" spans="5:8" x14ac:dyDescent="0.25">
      <c r="E518" s="4">
        <v>315004</v>
      </c>
      <c r="F518" s="4" t="s">
        <v>681</v>
      </c>
      <c r="G518" s="4" t="str">
        <f t="shared" si="16"/>
        <v>315004 SV Gotteszell</v>
      </c>
      <c r="H518" s="4" t="str">
        <f t="shared" si="17"/>
        <v>315</v>
      </c>
    </row>
    <row r="519" spans="5:8" x14ac:dyDescent="0.25">
      <c r="E519" s="4">
        <v>315005</v>
      </c>
      <c r="F519" s="4" t="s">
        <v>682</v>
      </c>
      <c r="G519" s="4" t="str">
        <f t="shared" si="16"/>
        <v>315005 Riedelstein-Schützen e.V.</v>
      </c>
      <c r="H519" s="4" t="str">
        <f t="shared" si="17"/>
        <v>315</v>
      </c>
    </row>
    <row r="520" spans="5:8" x14ac:dyDescent="0.25">
      <c r="E520" s="4">
        <v>315007</v>
      </c>
      <c r="F520" s="4" t="s">
        <v>683</v>
      </c>
      <c r="G520" s="4" t="str">
        <f t="shared" si="16"/>
        <v>315007 SV Eichenlaub Linden</v>
      </c>
      <c r="H520" s="4" t="str">
        <f t="shared" si="17"/>
        <v>315</v>
      </c>
    </row>
    <row r="521" spans="5:8" x14ac:dyDescent="0.25">
      <c r="E521" s="4">
        <v>315008</v>
      </c>
      <c r="F521" s="4" t="s">
        <v>270</v>
      </c>
      <c r="G521" s="4" t="str">
        <f t="shared" si="16"/>
        <v>315008 Sportschützen Kollnburg</v>
      </c>
      <c r="H521" s="4" t="str">
        <f t="shared" si="17"/>
        <v>315</v>
      </c>
    </row>
    <row r="522" spans="5:8" x14ac:dyDescent="0.25">
      <c r="E522" s="4">
        <v>315009</v>
      </c>
      <c r="F522" s="4" t="s">
        <v>271</v>
      </c>
      <c r="G522" s="4" t="str">
        <f t="shared" si="16"/>
        <v>315009 Kaikenrieder Sportschützen 1990 e.V.</v>
      </c>
      <c r="H522" s="4" t="str">
        <f t="shared" si="17"/>
        <v>315</v>
      </c>
    </row>
    <row r="523" spans="5:8" x14ac:dyDescent="0.25">
      <c r="E523" s="4">
        <v>315011</v>
      </c>
      <c r="F523" s="4" t="s">
        <v>272</v>
      </c>
      <c r="G523" s="4" t="str">
        <f t="shared" si="16"/>
        <v>315011 Bergschützen Maibrunn</v>
      </c>
      <c r="H523" s="4" t="str">
        <f t="shared" si="17"/>
        <v>315</v>
      </c>
    </row>
    <row r="524" spans="5:8" x14ac:dyDescent="0.25">
      <c r="E524" s="4">
        <v>315012</v>
      </c>
      <c r="F524" s="4" t="s">
        <v>273</v>
      </c>
      <c r="G524" s="4" t="str">
        <f t="shared" si="16"/>
        <v>315012 Edelweiß Moosbach</v>
      </c>
      <c r="H524" s="4" t="str">
        <f t="shared" si="17"/>
        <v>315</v>
      </c>
    </row>
    <row r="525" spans="5:8" x14ac:dyDescent="0.25">
      <c r="E525" s="4">
        <v>315015</v>
      </c>
      <c r="F525" s="4" t="s">
        <v>274</v>
      </c>
      <c r="G525" s="4" t="str">
        <f t="shared" si="16"/>
        <v>315015 SG Auerhahn e.V. Patersdorf-Prünst</v>
      </c>
      <c r="H525" s="4" t="str">
        <f t="shared" si="17"/>
        <v>315</v>
      </c>
    </row>
    <row r="526" spans="5:8" x14ac:dyDescent="0.25">
      <c r="E526" s="4">
        <v>315018</v>
      </c>
      <c r="F526" s="4" t="s">
        <v>684</v>
      </c>
      <c r="G526" s="4" t="str">
        <f t="shared" si="16"/>
        <v>315018 SV Hochstein Oberried-Unterried e.V.</v>
      </c>
      <c r="H526" s="4" t="str">
        <f t="shared" si="17"/>
        <v>315</v>
      </c>
    </row>
    <row r="527" spans="5:8" x14ac:dyDescent="0.25">
      <c r="E527" s="4">
        <v>315019</v>
      </c>
      <c r="F527" s="4" t="s">
        <v>685</v>
      </c>
      <c r="G527" s="4" t="str">
        <f t="shared" si="16"/>
        <v>315019 SV Deutsche Eiche Ruhmannsfelden</v>
      </c>
      <c r="H527" s="4" t="str">
        <f t="shared" si="17"/>
        <v>315</v>
      </c>
    </row>
    <row r="528" spans="5:8" x14ac:dyDescent="0.25">
      <c r="E528" s="4">
        <v>315020</v>
      </c>
      <c r="F528" s="4" t="s">
        <v>686</v>
      </c>
      <c r="G528" s="4" t="str">
        <f t="shared" si="16"/>
        <v>315020 SV Regentaler Buam Schönau</v>
      </c>
      <c r="H528" s="4" t="str">
        <f t="shared" si="17"/>
        <v>315</v>
      </c>
    </row>
    <row r="529" spans="5:8" x14ac:dyDescent="0.25">
      <c r="E529" s="4">
        <v>315021</v>
      </c>
      <c r="F529" s="4" t="s">
        <v>275</v>
      </c>
      <c r="G529" s="4" t="str">
        <f t="shared" si="16"/>
        <v>315021 Bergschützen Schwaben</v>
      </c>
      <c r="H529" s="4" t="str">
        <f t="shared" si="17"/>
        <v>315</v>
      </c>
    </row>
    <row r="530" spans="5:8" x14ac:dyDescent="0.25">
      <c r="E530" s="4">
        <v>315022</v>
      </c>
      <c r="F530" s="4" t="s">
        <v>687</v>
      </c>
      <c r="G530" s="4" t="str">
        <f t="shared" si="16"/>
        <v>315022 SV Bayerwald St. Englmar</v>
      </c>
      <c r="H530" s="4" t="str">
        <f t="shared" si="17"/>
        <v>315</v>
      </c>
    </row>
    <row r="531" spans="5:8" x14ac:dyDescent="0.25">
      <c r="E531" s="4">
        <v>315023</v>
      </c>
      <c r="F531" s="4" t="s">
        <v>688</v>
      </c>
      <c r="G531" s="4" t="str">
        <f t="shared" si="16"/>
        <v>315023 SV Teisnach</v>
      </c>
      <c r="H531" s="4" t="str">
        <f t="shared" si="17"/>
        <v>315</v>
      </c>
    </row>
    <row r="532" spans="5:8" x14ac:dyDescent="0.25">
      <c r="E532" s="4">
        <v>315025</v>
      </c>
      <c r="F532" s="4" t="s">
        <v>276</v>
      </c>
      <c r="G532" s="4" t="str">
        <f t="shared" si="16"/>
        <v>315025 SV Edelweiß Viechtach</v>
      </c>
      <c r="H532" s="4" t="str">
        <f t="shared" si="17"/>
        <v>315</v>
      </c>
    </row>
    <row r="533" spans="5:8" x14ac:dyDescent="0.25">
      <c r="E533" s="4">
        <v>315026</v>
      </c>
      <c r="F533" s="4" t="s">
        <v>277</v>
      </c>
      <c r="G533" s="4" t="str">
        <f t="shared" si="16"/>
        <v>315026 Kgl.priv. SV 1442 Viechtach</v>
      </c>
      <c r="H533" s="4" t="str">
        <f t="shared" si="17"/>
        <v>315</v>
      </c>
    </row>
    <row r="534" spans="5:8" x14ac:dyDescent="0.25">
      <c r="E534" s="4">
        <v>315028</v>
      </c>
      <c r="F534" s="4" t="s">
        <v>689</v>
      </c>
      <c r="G534" s="4" t="str">
        <f t="shared" si="16"/>
        <v>315028 SV Waldeslust Wies</v>
      </c>
      <c r="H534" s="4" t="str">
        <f t="shared" si="17"/>
        <v>315</v>
      </c>
    </row>
    <row r="535" spans="5:8" x14ac:dyDescent="0.25">
      <c r="E535" s="4">
        <v>315029</v>
      </c>
      <c r="F535" s="4" t="s">
        <v>690</v>
      </c>
      <c r="G535" s="4" t="str">
        <f t="shared" si="16"/>
        <v>315029 SV Eichenlaub Wiesing</v>
      </c>
      <c r="H535" s="4" t="str">
        <f t="shared" si="17"/>
        <v>315</v>
      </c>
    </row>
    <row r="536" spans="5:8" x14ac:dyDescent="0.25">
      <c r="E536" s="4">
        <v>315031</v>
      </c>
      <c r="F536" s="4" t="s">
        <v>691</v>
      </c>
      <c r="G536" s="4" t="str">
        <f t="shared" si="16"/>
        <v>315031 SV Pfeiffenbrunner e.V.</v>
      </c>
      <c r="H536" s="4" t="str">
        <f t="shared" si="17"/>
        <v>315</v>
      </c>
    </row>
    <row r="537" spans="5:8" x14ac:dyDescent="0.25">
      <c r="E537" s="4">
        <v>315032</v>
      </c>
      <c r="F537" s="4" t="s">
        <v>278</v>
      </c>
      <c r="G537" s="4" t="str">
        <f t="shared" si="16"/>
        <v>315032 SV Zur Rast Weghof</v>
      </c>
      <c r="H537" s="4" t="str">
        <f t="shared" si="17"/>
        <v>315</v>
      </c>
    </row>
    <row r="538" spans="5:8" x14ac:dyDescent="0.25">
      <c r="E538" s="4">
        <v>315034</v>
      </c>
      <c r="F538" s="4" t="s">
        <v>279</v>
      </c>
      <c r="G538" s="4" t="str">
        <f t="shared" si="16"/>
        <v>315034 Schloßschützen Krailing</v>
      </c>
      <c r="H538" s="4" t="str">
        <f t="shared" si="17"/>
        <v>315</v>
      </c>
    </row>
    <row r="539" spans="5:8" x14ac:dyDescent="0.25">
      <c r="E539" s="4">
        <v>315036</v>
      </c>
      <c r="F539" s="4" t="s">
        <v>692</v>
      </c>
      <c r="G539" s="4" t="str">
        <f t="shared" si="16"/>
        <v>315036 D'Mehlbachtaler Einweging</v>
      </c>
      <c r="H539" s="4" t="str">
        <f t="shared" si="17"/>
        <v>315</v>
      </c>
    </row>
    <row r="540" spans="5:8" x14ac:dyDescent="0.25">
      <c r="E540" s="4">
        <v>315037</v>
      </c>
      <c r="F540" s="4" t="s">
        <v>693</v>
      </c>
      <c r="G540" s="4" t="str">
        <f t="shared" si="16"/>
        <v>315037 SV Waldesrand Tresdorf</v>
      </c>
      <c r="H540" s="4" t="str">
        <f t="shared" si="17"/>
        <v>315</v>
      </c>
    </row>
    <row r="541" spans="5:8" x14ac:dyDescent="0.25">
      <c r="E541" s="4">
        <v>315039</v>
      </c>
      <c r="F541" s="4" t="s">
        <v>280</v>
      </c>
      <c r="G541" s="4" t="str">
        <f t="shared" si="16"/>
        <v>315039 Hubertusschützen Wettzell</v>
      </c>
      <c r="H541" s="4" t="str">
        <f t="shared" si="17"/>
        <v>315</v>
      </c>
    </row>
    <row r="542" spans="5:8" x14ac:dyDescent="0.25">
      <c r="E542" s="4">
        <v>316001</v>
      </c>
      <c r="F542" s="4" t="s">
        <v>281</v>
      </c>
      <c r="G542" s="4" t="str">
        <f t="shared" si="16"/>
        <v>316001 SG Aham</v>
      </c>
      <c r="H542" s="4" t="str">
        <f t="shared" si="17"/>
        <v>316</v>
      </c>
    </row>
    <row r="543" spans="5:8" x14ac:dyDescent="0.25">
      <c r="E543" s="4">
        <v>316002</v>
      </c>
      <c r="F543" s="4" t="s">
        <v>694</v>
      </c>
      <c r="G543" s="4" t="str">
        <f t="shared" si="16"/>
        <v>316002 SV Frohsinn Altfraunhofen</v>
      </c>
      <c r="H543" s="4" t="str">
        <f t="shared" si="17"/>
        <v>316</v>
      </c>
    </row>
    <row r="544" spans="5:8" x14ac:dyDescent="0.25">
      <c r="E544" s="4">
        <v>316003</v>
      </c>
      <c r="F544" s="4" t="s">
        <v>695</v>
      </c>
      <c r="G544" s="4" t="str">
        <f t="shared" si="16"/>
        <v>316003 SV Treue Bayern Altfraunhofen</v>
      </c>
      <c r="H544" s="4" t="str">
        <f t="shared" si="17"/>
        <v>316</v>
      </c>
    </row>
    <row r="545" spans="5:8" x14ac:dyDescent="0.25">
      <c r="E545" s="4">
        <v>316004</v>
      </c>
      <c r="F545" s="4" t="s">
        <v>696</v>
      </c>
      <c r="G545" s="4" t="str">
        <f t="shared" si="16"/>
        <v>316004 Altschützenges. "Fröhlich" Baierbach</v>
      </c>
      <c r="H545" s="4" t="str">
        <f t="shared" si="17"/>
        <v>316</v>
      </c>
    </row>
    <row r="546" spans="5:8" x14ac:dyDescent="0.25">
      <c r="E546" s="4">
        <v>316005</v>
      </c>
      <c r="F546" s="4" t="s">
        <v>697</v>
      </c>
      <c r="G546" s="4" t="str">
        <f t="shared" si="16"/>
        <v>316005 Jungschützen Baierbach</v>
      </c>
      <c r="H546" s="4" t="str">
        <f t="shared" si="17"/>
        <v>316</v>
      </c>
    </row>
    <row r="547" spans="5:8" x14ac:dyDescent="0.25">
      <c r="E547" s="4">
        <v>316007</v>
      </c>
      <c r="F547" s="4" t="s">
        <v>698</v>
      </c>
      <c r="G547" s="4" t="str">
        <f t="shared" si="16"/>
        <v>316007 SV Binataler Binabiburg</v>
      </c>
      <c r="H547" s="4" t="str">
        <f t="shared" si="17"/>
        <v>316</v>
      </c>
    </row>
    <row r="548" spans="5:8" x14ac:dyDescent="0.25">
      <c r="E548" s="4">
        <v>316008</v>
      </c>
      <c r="F548" s="4" t="s">
        <v>282</v>
      </c>
      <c r="G548" s="4" t="str">
        <f t="shared" si="16"/>
        <v>316008 SG Edelweiß Bodenkirchen e.V.</v>
      </c>
      <c r="H548" s="4" t="str">
        <f t="shared" si="17"/>
        <v>316</v>
      </c>
    </row>
    <row r="549" spans="5:8" x14ac:dyDescent="0.25">
      <c r="E549" s="4">
        <v>316010</v>
      </c>
      <c r="F549" s="4" t="s">
        <v>699</v>
      </c>
      <c r="G549" s="4" t="str">
        <f t="shared" si="16"/>
        <v>316010 Jungschützen Dietelskirchen</v>
      </c>
      <c r="H549" s="4" t="str">
        <f t="shared" si="17"/>
        <v>316</v>
      </c>
    </row>
    <row r="550" spans="5:8" x14ac:dyDescent="0.25">
      <c r="E550" s="4">
        <v>316011</v>
      </c>
      <c r="F550" s="4" t="s">
        <v>283</v>
      </c>
      <c r="G550" s="4" t="str">
        <f t="shared" si="16"/>
        <v>316011 Kellerbergschützen Eberspoint</v>
      </c>
      <c r="H550" s="4" t="str">
        <f t="shared" si="17"/>
        <v>316</v>
      </c>
    </row>
    <row r="551" spans="5:8" x14ac:dyDescent="0.25">
      <c r="E551" s="4">
        <v>316012</v>
      </c>
      <c r="F551" s="4" t="s">
        <v>700</v>
      </c>
      <c r="G551" s="4" t="str">
        <f t="shared" si="16"/>
        <v>316012 Hochlandschützen Frauensattling</v>
      </c>
      <c r="H551" s="4" t="str">
        <f t="shared" si="17"/>
        <v>316</v>
      </c>
    </row>
    <row r="552" spans="5:8" x14ac:dyDescent="0.25">
      <c r="E552" s="4">
        <v>316013</v>
      </c>
      <c r="F552" s="4" t="s">
        <v>284</v>
      </c>
      <c r="G552" s="4" t="str">
        <f t="shared" si="16"/>
        <v>316013 SV Berg am Loam Frontenhausen</v>
      </c>
      <c r="H552" s="4" t="str">
        <f t="shared" si="17"/>
        <v>316</v>
      </c>
    </row>
    <row r="553" spans="5:8" x14ac:dyDescent="0.25">
      <c r="E553" s="4">
        <v>316014</v>
      </c>
      <c r="F553" s="4" t="s">
        <v>701</v>
      </c>
      <c r="G553" s="4" t="str">
        <f t="shared" si="16"/>
        <v>316014 SV Frohsinn Frontenhausen</v>
      </c>
      <c r="H553" s="4" t="str">
        <f t="shared" si="17"/>
        <v>316</v>
      </c>
    </row>
    <row r="554" spans="5:8" x14ac:dyDescent="0.25">
      <c r="E554" s="4">
        <v>316015</v>
      </c>
      <c r="F554" s="4" t="s">
        <v>702</v>
      </c>
      <c r="G554" s="4" t="str">
        <f t="shared" si="16"/>
        <v>316015 Altschützen Geisenhausen</v>
      </c>
      <c r="H554" s="4" t="str">
        <f t="shared" si="17"/>
        <v>316</v>
      </c>
    </row>
    <row r="555" spans="5:8" x14ac:dyDescent="0.25">
      <c r="E555" s="4">
        <v>316016</v>
      </c>
      <c r="F555" s="4" t="s">
        <v>285</v>
      </c>
      <c r="G555" s="4" t="str">
        <f t="shared" si="16"/>
        <v>316016 Vilstaler-Schützen Geisenhausen</v>
      </c>
      <c r="H555" s="4" t="str">
        <f t="shared" si="17"/>
        <v>316</v>
      </c>
    </row>
    <row r="556" spans="5:8" x14ac:dyDescent="0.25">
      <c r="E556" s="4">
        <v>316017</v>
      </c>
      <c r="F556" s="4" t="s">
        <v>703</v>
      </c>
      <c r="G556" s="4" t="str">
        <f t="shared" si="16"/>
        <v>316017 Jungschützenges. Geisenhausen 1911 e. V.</v>
      </c>
      <c r="H556" s="4" t="str">
        <f t="shared" si="17"/>
        <v>316</v>
      </c>
    </row>
    <row r="557" spans="5:8" x14ac:dyDescent="0.25">
      <c r="E557" s="4">
        <v>316018</v>
      </c>
      <c r="F557" s="4" t="s">
        <v>704</v>
      </c>
      <c r="G557" s="4" t="str">
        <f t="shared" si="16"/>
        <v>316018 SG Gerzen</v>
      </c>
      <c r="H557" s="4" t="str">
        <f t="shared" si="17"/>
        <v>316</v>
      </c>
    </row>
    <row r="558" spans="5:8" x14ac:dyDescent="0.25">
      <c r="E558" s="4">
        <v>316019</v>
      </c>
      <c r="F558" s="4" t="s">
        <v>705</v>
      </c>
      <c r="G558" s="4" t="str">
        <f t="shared" si="16"/>
        <v>316019 SV Edelweiß Pattendorf/ Göttlkofen</v>
      </c>
      <c r="H558" s="4" t="str">
        <f t="shared" si="17"/>
        <v>316</v>
      </c>
    </row>
    <row r="559" spans="5:8" x14ac:dyDescent="0.25">
      <c r="E559" s="4">
        <v>316020</v>
      </c>
      <c r="F559" s="4" t="s">
        <v>706</v>
      </c>
      <c r="G559" s="4" t="str">
        <f t="shared" si="16"/>
        <v>316020 Feuerschützen Holzhausen</v>
      </c>
      <c r="H559" s="4" t="str">
        <f t="shared" si="17"/>
        <v>316</v>
      </c>
    </row>
    <row r="560" spans="5:8" x14ac:dyDescent="0.25">
      <c r="E560" s="4">
        <v>316023</v>
      </c>
      <c r="F560" s="4" t="s">
        <v>707</v>
      </c>
      <c r="G560" s="4" t="str">
        <f t="shared" si="16"/>
        <v>316023 Bahnbergschützen Hilling</v>
      </c>
      <c r="H560" s="4" t="str">
        <f t="shared" si="17"/>
        <v>316</v>
      </c>
    </row>
    <row r="561" spans="5:8" x14ac:dyDescent="0.25">
      <c r="E561" s="4">
        <v>316024</v>
      </c>
      <c r="F561" s="4" t="s">
        <v>286</v>
      </c>
      <c r="G561" s="4" t="str">
        <f t="shared" si="16"/>
        <v>316024 Edelweißschützen Hinterskirchen</v>
      </c>
      <c r="H561" s="4" t="str">
        <f t="shared" si="17"/>
        <v>316</v>
      </c>
    </row>
    <row r="562" spans="5:8" x14ac:dyDescent="0.25">
      <c r="E562" s="4">
        <v>316025</v>
      </c>
      <c r="F562" s="4" t="s">
        <v>79</v>
      </c>
      <c r="G562" s="4" t="str">
        <f t="shared" si="16"/>
        <v>316025 Schloßschützen Jettenstetten</v>
      </c>
      <c r="H562" s="4" t="str">
        <f t="shared" si="17"/>
        <v>316</v>
      </c>
    </row>
    <row r="563" spans="5:8" x14ac:dyDescent="0.25">
      <c r="E563" s="4">
        <v>316026</v>
      </c>
      <c r="F563" s="4" t="s">
        <v>77</v>
      </c>
      <c r="G563" s="4" t="str">
        <f t="shared" si="16"/>
        <v>316026 Holzlandschützen Johannesbrunn</v>
      </c>
      <c r="H563" s="4" t="str">
        <f t="shared" si="17"/>
        <v>316</v>
      </c>
    </row>
    <row r="564" spans="5:8" x14ac:dyDescent="0.25">
      <c r="E564" s="4">
        <v>316027</v>
      </c>
      <c r="F564" s="4" t="s">
        <v>287</v>
      </c>
      <c r="G564" s="4" t="str">
        <f t="shared" si="16"/>
        <v>316027 Reibschützen Bonbruck</v>
      </c>
      <c r="H564" s="4" t="str">
        <f t="shared" si="17"/>
        <v>316</v>
      </c>
    </row>
    <row r="565" spans="5:8" x14ac:dyDescent="0.25">
      <c r="E565" s="4">
        <v>316028</v>
      </c>
      <c r="F565" s="4" t="s">
        <v>288</v>
      </c>
      <c r="G565" s="4" t="str">
        <f t="shared" si="16"/>
        <v>316028 Burgschützen Lichtenhaag</v>
      </c>
      <c r="H565" s="4" t="str">
        <f t="shared" si="17"/>
        <v>316</v>
      </c>
    </row>
    <row r="566" spans="5:8" x14ac:dyDescent="0.25">
      <c r="E566" s="4">
        <v>316029</v>
      </c>
      <c r="F566" s="4" t="s">
        <v>708</v>
      </c>
      <c r="G566" s="4" t="str">
        <f t="shared" si="16"/>
        <v>316029 Zellbachtaler-Schützen Pauluszell</v>
      </c>
      <c r="H566" s="4" t="str">
        <f t="shared" si="17"/>
        <v>316</v>
      </c>
    </row>
    <row r="567" spans="5:8" x14ac:dyDescent="0.25">
      <c r="E567" s="4">
        <v>316030</v>
      </c>
      <c r="F567" s="4" t="s">
        <v>709</v>
      </c>
      <c r="G567" s="4" t="str">
        <f t="shared" ref="G567:G630" si="18">E567&amp;" "&amp;F567</f>
        <v>316030 Jungschützen Neufraunhofen</v>
      </c>
      <c r="H567" s="4" t="str">
        <f t="shared" ref="H567:H630" si="19">LEFT(E567,3)</f>
        <v>316</v>
      </c>
    </row>
    <row r="568" spans="5:8" x14ac:dyDescent="0.25">
      <c r="E568" s="4">
        <v>316031</v>
      </c>
      <c r="F568" s="4" t="s">
        <v>710</v>
      </c>
      <c r="G568" s="4" t="str">
        <f t="shared" si="18"/>
        <v>316031 Baxerschützen Oberensbach</v>
      </c>
      <c r="H568" s="4" t="str">
        <f t="shared" si="19"/>
        <v>316</v>
      </c>
    </row>
    <row r="569" spans="5:8" x14ac:dyDescent="0.25">
      <c r="E569" s="4">
        <v>316032</v>
      </c>
      <c r="F569" s="4" t="s">
        <v>711</v>
      </c>
      <c r="G569" s="4" t="str">
        <f t="shared" si="18"/>
        <v>316032 SV Eichenlaub Seifriedswörth</v>
      </c>
      <c r="H569" s="4" t="str">
        <f t="shared" si="19"/>
        <v>316</v>
      </c>
    </row>
    <row r="570" spans="5:8" x14ac:dyDescent="0.25">
      <c r="E570" s="4">
        <v>316034</v>
      </c>
      <c r="F570" s="4" t="s">
        <v>289</v>
      </c>
      <c r="G570" s="4" t="str">
        <f t="shared" si="18"/>
        <v>316034 Grenzlandschützen Steinbach</v>
      </c>
      <c r="H570" s="4" t="str">
        <f t="shared" si="19"/>
        <v>316</v>
      </c>
    </row>
    <row r="571" spans="5:8" x14ac:dyDescent="0.25">
      <c r="E571" s="4">
        <v>316035</v>
      </c>
      <c r="F571" s="4" t="s">
        <v>290</v>
      </c>
      <c r="G571" s="4" t="str">
        <f t="shared" si="18"/>
        <v>316035 Waldschützen Untersteppach</v>
      </c>
      <c r="H571" s="4" t="str">
        <f t="shared" si="19"/>
        <v>316</v>
      </c>
    </row>
    <row r="572" spans="5:8" x14ac:dyDescent="0.25">
      <c r="E572" s="4">
        <v>316037</v>
      </c>
      <c r="F572" s="4" t="s">
        <v>291</v>
      </c>
      <c r="G572" s="4" t="str">
        <f t="shared" si="18"/>
        <v>316037 Lernbachtaler Vilslern</v>
      </c>
      <c r="H572" s="4" t="str">
        <f t="shared" si="19"/>
        <v>316</v>
      </c>
    </row>
    <row r="573" spans="5:8" x14ac:dyDescent="0.25">
      <c r="E573" s="4">
        <v>316038</v>
      </c>
      <c r="F573" s="4" t="s">
        <v>292</v>
      </c>
      <c r="G573" s="4" t="str">
        <f t="shared" si="18"/>
        <v>316038 Altschützenges. Velden</v>
      </c>
      <c r="H573" s="4" t="str">
        <f t="shared" si="19"/>
        <v>316</v>
      </c>
    </row>
    <row r="574" spans="5:8" x14ac:dyDescent="0.25">
      <c r="E574" s="4">
        <v>316040</v>
      </c>
      <c r="F574" s="4" t="s">
        <v>293</v>
      </c>
      <c r="G574" s="4" t="str">
        <f t="shared" si="18"/>
        <v>316040 Kgl.priv.FSG Vilsbiburg</v>
      </c>
      <c r="H574" s="4" t="str">
        <f t="shared" si="19"/>
        <v>316</v>
      </c>
    </row>
    <row r="575" spans="5:8" x14ac:dyDescent="0.25">
      <c r="E575" s="4">
        <v>316041</v>
      </c>
      <c r="F575" s="4" t="s">
        <v>712</v>
      </c>
      <c r="G575" s="4" t="str">
        <f t="shared" si="18"/>
        <v>316041 Xaveri-Schützen Wippstetten e. V.</v>
      </c>
      <c r="H575" s="4" t="str">
        <f t="shared" si="19"/>
        <v>316</v>
      </c>
    </row>
    <row r="576" spans="5:8" x14ac:dyDescent="0.25">
      <c r="E576" s="4">
        <v>316042</v>
      </c>
      <c r="F576" s="4" t="s">
        <v>713</v>
      </c>
      <c r="G576" s="4" t="str">
        <f t="shared" si="18"/>
        <v>316042 SG Rott-Quelle Wurmsham</v>
      </c>
      <c r="H576" s="4" t="str">
        <f t="shared" si="19"/>
        <v>316</v>
      </c>
    </row>
    <row r="577" spans="5:8" x14ac:dyDescent="0.25">
      <c r="E577" s="4">
        <v>316043</v>
      </c>
      <c r="F577" s="4" t="s">
        <v>714</v>
      </c>
      <c r="G577" s="4" t="str">
        <f t="shared" si="18"/>
        <v>316043 Wildschützen Witzeldorf</v>
      </c>
      <c r="H577" s="4" t="str">
        <f t="shared" si="19"/>
        <v>316</v>
      </c>
    </row>
    <row r="578" spans="5:8" x14ac:dyDescent="0.25">
      <c r="E578" s="4">
        <v>316044</v>
      </c>
      <c r="F578" s="4" t="s">
        <v>715</v>
      </c>
      <c r="G578" s="4" t="str">
        <f t="shared" si="18"/>
        <v>316044 Jungschützen Wörnstorf</v>
      </c>
      <c r="H578" s="4" t="str">
        <f t="shared" si="19"/>
        <v>316</v>
      </c>
    </row>
    <row r="579" spans="5:8" x14ac:dyDescent="0.25">
      <c r="E579" s="4">
        <v>316046</v>
      </c>
      <c r="F579" s="4" t="s">
        <v>78</v>
      </c>
      <c r="G579" s="4" t="str">
        <f t="shared" si="18"/>
        <v>316046 Almenrausch Velden</v>
      </c>
      <c r="H579" s="4" t="str">
        <f t="shared" si="19"/>
        <v>316</v>
      </c>
    </row>
    <row r="580" spans="5:8" x14ac:dyDescent="0.25">
      <c r="E580" s="4">
        <v>316047</v>
      </c>
      <c r="F580" s="4" t="s">
        <v>294</v>
      </c>
      <c r="G580" s="4" t="str">
        <f t="shared" si="18"/>
        <v>316047 SV Almenrausch Margarethen</v>
      </c>
      <c r="H580" s="4" t="str">
        <f t="shared" si="19"/>
        <v>316</v>
      </c>
    </row>
    <row r="581" spans="5:8" x14ac:dyDescent="0.25">
      <c r="E581" s="4">
        <v>316048</v>
      </c>
      <c r="F581" s="4" t="s">
        <v>295</v>
      </c>
      <c r="G581" s="4" t="str">
        <f t="shared" si="18"/>
        <v>316048 Brauhausschützen Geisenhausen</v>
      </c>
      <c r="H581" s="4" t="str">
        <f t="shared" si="19"/>
        <v>316</v>
      </c>
    </row>
    <row r="582" spans="5:8" x14ac:dyDescent="0.25">
      <c r="E582" s="4">
        <v>316049</v>
      </c>
      <c r="F582" s="4" t="s">
        <v>296</v>
      </c>
      <c r="G582" s="4" t="str">
        <f t="shared" si="18"/>
        <v>316049 Waldschützen Höhenberg</v>
      </c>
      <c r="H582" s="4" t="str">
        <f t="shared" si="19"/>
        <v>316</v>
      </c>
    </row>
    <row r="583" spans="5:8" x14ac:dyDescent="0.25">
      <c r="E583" s="4">
        <v>316051</v>
      </c>
      <c r="F583" s="4" t="s">
        <v>716</v>
      </c>
      <c r="G583" s="4" t="str">
        <f t="shared" si="18"/>
        <v>316051 Lösch-Schützen Tattendorf</v>
      </c>
      <c r="H583" s="4" t="str">
        <f t="shared" si="19"/>
        <v>316</v>
      </c>
    </row>
    <row r="584" spans="5:8" x14ac:dyDescent="0.25">
      <c r="E584" s="4">
        <v>316052</v>
      </c>
      <c r="F584" s="4" t="s">
        <v>717</v>
      </c>
      <c r="G584" s="4" t="str">
        <f t="shared" si="18"/>
        <v>316052 Wildbach-Schützen Kirchstetten</v>
      </c>
      <c r="H584" s="4" t="str">
        <f t="shared" si="19"/>
        <v>316</v>
      </c>
    </row>
    <row r="585" spans="5:8" x14ac:dyDescent="0.25">
      <c r="E585" s="4">
        <v>316053</v>
      </c>
      <c r="F585" s="4" t="s">
        <v>718</v>
      </c>
      <c r="G585" s="4" t="str">
        <f t="shared" si="18"/>
        <v>316053 SV Enzian Haunzenbergersöll</v>
      </c>
      <c r="H585" s="4" t="str">
        <f t="shared" si="19"/>
        <v>316</v>
      </c>
    </row>
    <row r="586" spans="5:8" x14ac:dyDescent="0.25">
      <c r="E586" s="4">
        <v>317001</v>
      </c>
      <c r="F586" s="4" t="s">
        <v>719</v>
      </c>
      <c r="G586" s="4" t="str">
        <f t="shared" si="18"/>
        <v>317001 Aidenbacher Bauernkämpfer 1706 e.V.</v>
      </c>
      <c r="H586" s="4" t="str">
        <f t="shared" si="19"/>
        <v>317</v>
      </c>
    </row>
    <row r="587" spans="5:8" x14ac:dyDescent="0.25">
      <c r="E587" s="4">
        <v>317002</v>
      </c>
      <c r="F587" s="4" t="s">
        <v>720</v>
      </c>
      <c r="G587" s="4" t="str">
        <f t="shared" si="18"/>
        <v>317002 Kgl.priv.FSG Aidenbach</v>
      </c>
      <c r="H587" s="4" t="str">
        <f t="shared" si="19"/>
        <v>317</v>
      </c>
    </row>
    <row r="588" spans="5:8" x14ac:dyDescent="0.25">
      <c r="E588" s="4">
        <v>317003</v>
      </c>
      <c r="F588" s="4" t="s">
        <v>721</v>
      </c>
      <c r="G588" s="4" t="str">
        <f t="shared" si="18"/>
        <v>317003 Böllerschützen Garham e.V.</v>
      </c>
      <c r="H588" s="4" t="str">
        <f t="shared" si="19"/>
        <v>317</v>
      </c>
    </row>
    <row r="589" spans="5:8" x14ac:dyDescent="0.25">
      <c r="E589" s="4">
        <v>317004</v>
      </c>
      <c r="F589" s="4" t="s">
        <v>722</v>
      </c>
      <c r="G589" s="4" t="str">
        <f t="shared" si="18"/>
        <v>317004 Schützenkameraden Altenmarkt</v>
      </c>
      <c r="H589" s="4" t="str">
        <f t="shared" si="19"/>
        <v>317</v>
      </c>
    </row>
    <row r="590" spans="5:8" x14ac:dyDescent="0.25">
      <c r="E590" s="4">
        <v>317005</v>
      </c>
      <c r="F590" s="4" t="s">
        <v>723</v>
      </c>
      <c r="G590" s="4" t="str">
        <f t="shared" si="18"/>
        <v>317005 Donauschützen Arbing</v>
      </c>
      <c r="H590" s="4" t="str">
        <f t="shared" si="19"/>
        <v>317</v>
      </c>
    </row>
    <row r="591" spans="5:8" x14ac:dyDescent="0.25">
      <c r="E591" s="4">
        <v>317006</v>
      </c>
      <c r="F591" s="4" t="s">
        <v>724</v>
      </c>
      <c r="G591" s="4" t="str">
        <f t="shared" si="18"/>
        <v>317006 SV Aunkirchen</v>
      </c>
      <c r="H591" s="4" t="str">
        <f t="shared" si="19"/>
        <v>317</v>
      </c>
    </row>
    <row r="592" spans="5:8" x14ac:dyDescent="0.25">
      <c r="E592" s="4">
        <v>317007</v>
      </c>
      <c r="F592" s="4" t="s">
        <v>725</v>
      </c>
      <c r="G592" s="4" t="str">
        <f t="shared" si="18"/>
        <v>317007 SV Buch</v>
      </c>
      <c r="H592" s="4" t="str">
        <f t="shared" si="19"/>
        <v>317</v>
      </c>
    </row>
    <row r="593" spans="5:8" x14ac:dyDescent="0.25">
      <c r="E593" s="4">
        <v>317008</v>
      </c>
      <c r="F593" s="4" t="s">
        <v>726</v>
      </c>
      <c r="G593" s="4" t="str">
        <f t="shared" si="18"/>
        <v>317008 Bayerwaldschützen Eging</v>
      </c>
      <c r="H593" s="4" t="str">
        <f t="shared" si="19"/>
        <v>317</v>
      </c>
    </row>
    <row r="594" spans="5:8" x14ac:dyDescent="0.25">
      <c r="E594" s="4">
        <v>317009</v>
      </c>
      <c r="F594" s="4" t="s">
        <v>727</v>
      </c>
      <c r="G594" s="4" t="str">
        <f t="shared" si="18"/>
        <v>317009 Waldschützen Forsthart</v>
      </c>
      <c r="H594" s="4" t="str">
        <f t="shared" si="19"/>
        <v>317</v>
      </c>
    </row>
    <row r="595" spans="5:8" x14ac:dyDescent="0.25">
      <c r="E595" s="4">
        <v>317010</v>
      </c>
      <c r="F595" s="4" t="s">
        <v>728</v>
      </c>
      <c r="G595" s="4" t="str">
        <f t="shared" si="18"/>
        <v>317010 SV Edelweiß Gaishofen</v>
      </c>
      <c r="H595" s="4" t="str">
        <f t="shared" si="19"/>
        <v>317</v>
      </c>
    </row>
    <row r="596" spans="5:8" x14ac:dyDescent="0.25">
      <c r="E596" s="4">
        <v>317011</v>
      </c>
      <c r="F596" s="4" t="s">
        <v>729</v>
      </c>
      <c r="G596" s="4" t="str">
        <f t="shared" si="18"/>
        <v>317011 Schützengilde Galgweis</v>
      </c>
      <c r="H596" s="4" t="str">
        <f t="shared" si="19"/>
        <v>317</v>
      </c>
    </row>
    <row r="597" spans="5:8" x14ac:dyDescent="0.25">
      <c r="E597" s="4">
        <v>317012</v>
      </c>
      <c r="F597" s="4" t="s">
        <v>297</v>
      </c>
      <c r="G597" s="4" t="str">
        <f t="shared" si="18"/>
        <v>317012 Ohetaler-Vorwaldschützen</v>
      </c>
      <c r="H597" s="4" t="str">
        <f t="shared" si="19"/>
        <v>317</v>
      </c>
    </row>
    <row r="598" spans="5:8" x14ac:dyDescent="0.25">
      <c r="E598" s="4">
        <v>317013</v>
      </c>
      <c r="F598" s="4" t="s">
        <v>730</v>
      </c>
      <c r="G598" s="4" t="str">
        <f t="shared" si="18"/>
        <v>317013 Fuggerschützen Göttersdorf</v>
      </c>
      <c r="H598" s="4" t="str">
        <f t="shared" si="19"/>
        <v>317</v>
      </c>
    </row>
    <row r="599" spans="5:8" x14ac:dyDescent="0.25">
      <c r="E599" s="4">
        <v>317015</v>
      </c>
      <c r="F599" s="4" t="s">
        <v>731</v>
      </c>
      <c r="G599" s="4" t="str">
        <f t="shared" si="18"/>
        <v>317015 Ohetal-Schützen Grubhof</v>
      </c>
      <c r="H599" s="4" t="str">
        <f t="shared" si="19"/>
        <v>317</v>
      </c>
    </row>
    <row r="600" spans="5:8" x14ac:dyDescent="0.25">
      <c r="E600" s="4">
        <v>317016</v>
      </c>
      <c r="F600" s="4" t="s">
        <v>732</v>
      </c>
      <c r="G600" s="4" t="str">
        <f t="shared" si="18"/>
        <v>317016 Feuerschützenges. Haidenburg</v>
      </c>
      <c r="H600" s="4" t="str">
        <f t="shared" si="19"/>
        <v>317</v>
      </c>
    </row>
    <row r="601" spans="5:8" x14ac:dyDescent="0.25">
      <c r="E601" s="4">
        <v>317017</v>
      </c>
      <c r="F601" s="4" t="s">
        <v>733</v>
      </c>
      <c r="G601" s="4" t="str">
        <f t="shared" si="18"/>
        <v>317017 Donauschützen Hofkirchen</v>
      </c>
      <c r="H601" s="4" t="str">
        <f t="shared" si="19"/>
        <v>317</v>
      </c>
    </row>
    <row r="602" spans="5:8" x14ac:dyDescent="0.25">
      <c r="E602" s="4">
        <v>317019</v>
      </c>
      <c r="F602" s="4" t="s">
        <v>734</v>
      </c>
      <c r="G602" s="4" t="str">
        <f t="shared" si="18"/>
        <v>317019 SV Immergrün Kühmoos</v>
      </c>
      <c r="H602" s="4" t="str">
        <f t="shared" si="19"/>
        <v>317</v>
      </c>
    </row>
    <row r="603" spans="5:8" x14ac:dyDescent="0.25">
      <c r="E603" s="4">
        <v>317020</v>
      </c>
      <c r="F603" s="4" t="s">
        <v>735</v>
      </c>
      <c r="G603" s="4" t="str">
        <f t="shared" si="18"/>
        <v>317020 Römerschützen Künzing</v>
      </c>
      <c r="H603" s="4" t="str">
        <f t="shared" si="19"/>
        <v>317</v>
      </c>
    </row>
    <row r="604" spans="5:8" x14ac:dyDescent="0.25">
      <c r="E604" s="4">
        <v>317021</v>
      </c>
      <c r="F604" s="4" t="s">
        <v>736</v>
      </c>
      <c r="G604" s="4" t="str">
        <f t="shared" si="18"/>
        <v>317021 Altschützenges. 1859 Moos</v>
      </c>
      <c r="H604" s="4" t="str">
        <f t="shared" si="19"/>
        <v>317</v>
      </c>
    </row>
    <row r="605" spans="5:8" x14ac:dyDescent="0.25">
      <c r="E605" s="4">
        <v>317022</v>
      </c>
      <c r="F605" s="4" t="s">
        <v>737</v>
      </c>
      <c r="G605" s="4" t="str">
        <f t="shared" si="18"/>
        <v>317022 Edelweiß Schützen Neuhofen</v>
      </c>
      <c r="H605" s="4" t="str">
        <f t="shared" si="19"/>
        <v>317</v>
      </c>
    </row>
    <row r="606" spans="5:8" x14ac:dyDescent="0.25">
      <c r="E606" s="4">
        <v>317023</v>
      </c>
      <c r="F606" s="4" t="s">
        <v>738</v>
      </c>
      <c r="G606" s="4" t="str">
        <f t="shared" si="18"/>
        <v>317023 SV Almenrausch Neusling</v>
      </c>
      <c r="H606" s="4" t="str">
        <f t="shared" si="19"/>
        <v>317</v>
      </c>
    </row>
    <row r="607" spans="5:8" x14ac:dyDescent="0.25">
      <c r="E607" s="4">
        <v>317024</v>
      </c>
      <c r="F607" s="4" t="s">
        <v>739</v>
      </c>
      <c r="G607" s="4" t="str">
        <f t="shared" si="18"/>
        <v>317024 Almenrauschschützen Obergessenbach e.V.</v>
      </c>
      <c r="H607" s="4" t="str">
        <f t="shared" si="19"/>
        <v>317</v>
      </c>
    </row>
    <row r="608" spans="5:8" x14ac:dyDescent="0.25">
      <c r="E608" s="4">
        <v>317025</v>
      </c>
      <c r="F608" s="4" t="s">
        <v>740</v>
      </c>
      <c r="G608" s="4" t="str">
        <f t="shared" si="18"/>
        <v>317025 Edelweißschützen Atzing</v>
      </c>
      <c r="H608" s="4" t="str">
        <f t="shared" si="19"/>
        <v>317</v>
      </c>
    </row>
    <row r="609" spans="5:8" x14ac:dyDescent="0.25">
      <c r="E609" s="4">
        <v>317027</v>
      </c>
      <c r="F609" s="4" t="s">
        <v>741</v>
      </c>
      <c r="G609" s="4" t="str">
        <f t="shared" si="18"/>
        <v>317027 Schloßschützen Oberndorf</v>
      </c>
      <c r="H609" s="4" t="str">
        <f t="shared" si="19"/>
        <v>317</v>
      </c>
    </row>
    <row r="610" spans="5:8" x14ac:dyDescent="0.25">
      <c r="E610" s="4">
        <v>317028</v>
      </c>
      <c r="F610" s="4" t="s">
        <v>742</v>
      </c>
      <c r="G610" s="4" t="str">
        <f t="shared" si="18"/>
        <v>317028 Kgl.priv. FSG 1425 Osterhofen</v>
      </c>
      <c r="H610" s="4" t="str">
        <f t="shared" si="19"/>
        <v>317</v>
      </c>
    </row>
    <row r="611" spans="5:8" x14ac:dyDescent="0.25">
      <c r="E611" s="4">
        <v>317032</v>
      </c>
      <c r="F611" s="4" t="s">
        <v>743</v>
      </c>
      <c r="G611" s="4" t="str">
        <f t="shared" si="18"/>
        <v>317032 Vorwaldschützen Renholding</v>
      </c>
      <c r="H611" s="4" t="str">
        <f t="shared" si="19"/>
        <v>317</v>
      </c>
    </row>
    <row r="612" spans="5:8" x14ac:dyDescent="0.25">
      <c r="E612" s="4">
        <v>317034</v>
      </c>
      <c r="F612" s="4" t="s">
        <v>298</v>
      </c>
      <c r="G612" s="4" t="str">
        <f t="shared" si="18"/>
        <v>317034 SV Edelweiß Tabertshausen</v>
      </c>
      <c r="H612" s="4" t="str">
        <f t="shared" si="19"/>
        <v>317</v>
      </c>
    </row>
    <row r="613" spans="5:8" x14ac:dyDescent="0.25">
      <c r="E613" s="4">
        <v>317035</v>
      </c>
      <c r="F613" s="4" t="s">
        <v>744</v>
      </c>
      <c r="G613" s="4" t="str">
        <f t="shared" si="18"/>
        <v>317035 Waldschützen Thannberg</v>
      </c>
      <c r="H613" s="4" t="str">
        <f t="shared" si="19"/>
        <v>317</v>
      </c>
    </row>
    <row r="614" spans="5:8" x14ac:dyDescent="0.25">
      <c r="E614" s="4">
        <v>317036</v>
      </c>
      <c r="F614" s="4" t="s">
        <v>299</v>
      </c>
      <c r="G614" s="4" t="str">
        <f t="shared" si="18"/>
        <v>317036 Adlerschützen Unteriglbach</v>
      </c>
      <c r="H614" s="4" t="str">
        <f t="shared" si="19"/>
        <v>317</v>
      </c>
    </row>
    <row r="615" spans="5:8" x14ac:dyDescent="0.25">
      <c r="E615" s="4">
        <v>317037</v>
      </c>
      <c r="F615" s="4" t="s">
        <v>300</v>
      </c>
      <c r="G615" s="4" t="str">
        <f t="shared" si="18"/>
        <v>317037 Kgl.priv.FSG Vilshofen</v>
      </c>
      <c r="H615" s="4" t="str">
        <f t="shared" si="19"/>
        <v>317</v>
      </c>
    </row>
    <row r="616" spans="5:8" x14ac:dyDescent="0.25">
      <c r="E616" s="4">
        <v>317038</v>
      </c>
      <c r="F616" s="4" t="s">
        <v>301</v>
      </c>
      <c r="G616" s="4" t="str">
        <f t="shared" si="18"/>
        <v>317038 Donauschützen Windorf</v>
      </c>
      <c r="H616" s="4" t="str">
        <f t="shared" si="19"/>
        <v>317</v>
      </c>
    </row>
    <row r="617" spans="5:8" x14ac:dyDescent="0.25">
      <c r="E617" s="4">
        <v>317039</v>
      </c>
      <c r="F617" s="4" t="s">
        <v>745</v>
      </c>
      <c r="G617" s="4" t="str">
        <f t="shared" si="18"/>
        <v>317039 Edelweiß Schützen Wisselsing e.V.</v>
      </c>
      <c r="H617" s="4" t="str">
        <f t="shared" si="19"/>
        <v>317</v>
      </c>
    </row>
    <row r="618" spans="5:8" x14ac:dyDescent="0.25">
      <c r="E618" s="4">
        <v>317042</v>
      </c>
      <c r="F618" s="4" t="s">
        <v>302</v>
      </c>
      <c r="G618" s="4" t="str">
        <f t="shared" si="18"/>
        <v>317042 Vorwald Schützen Otterskirchen</v>
      </c>
      <c r="H618" s="4" t="str">
        <f t="shared" si="19"/>
        <v>317</v>
      </c>
    </row>
    <row r="619" spans="5:8" x14ac:dyDescent="0.25">
      <c r="E619" s="4">
        <v>317044</v>
      </c>
      <c r="F619" s="4" t="s">
        <v>746</v>
      </c>
      <c r="G619" s="4" t="str">
        <f t="shared" si="18"/>
        <v>317044 Schützenverein Scheunöd-Holzkirchen e.V.</v>
      </c>
      <c r="H619" s="4" t="str">
        <f t="shared" si="19"/>
        <v>317</v>
      </c>
    </row>
    <row r="620" spans="5:8" x14ac:dyDescent="0.25">
      <c r="E620" s="4">
        <v>317045</v>
      </c>
      <c r="F620" s="4" t="s">
        <v>747</v>
      </c>
      <c r="G620" s="4" t="str">
        <f t="shared" si="18"/>
        <v>317045 Ohetaler Schützen Kirchberg v.Wald e.V.</v>
      </c>
      <c r="H620" s="4" t="str">
        <f t="shared" si="19"/>
        <v>317</v>
      </c>
    </row>
    <row r="621" spans="5:8" x14ac:dyDescent="0.25">
      <c r="E621" s="4">
        <v>317046</v>
      </c>
      <c r="F621" s="4" t="s">
        <v>303</v>
      </c>
      <c r="G621" s="4" t="str">
        <f t="shared" si="18"/>
        <v>317046 Reschndoblschützen Beutelsbach</v>
      </c>
      <c r="H621" s="4" t="str">
        <f t="shared" si="19"/>
        <v>317</v>
      </c>
    </row>
    <row r="622" spans="5:8" x14ac:dyDescent="0.25">
      <c r="E622" s="4">
        <v>317049</v>
      </c>
      <c r="F622" s="4" t="s">
        <v>748</v>
      </c>
      <c r="G622" s="4" t="str">
        <f t="shared" si="18"/>
        <v>317049 SV Enzian Buchhofen</v>
      </c>
      <c r="H622" s="4" t="str">
        <f t="shared" si="19"/>
        <v>317</v>
      </c>
    </row>
    <row r="623" spans="5:8" x14ac:dyDescent="0.25">
      <c r="E623" s="4">
        <v>317050</v>
      </c>
      <c r="F623" s="4" t="s">
        <v>304</v>
      </c>
      <c r="G623" s="4" t="str">
        <f t="shared" si="18"/>
        <v>317050 Kochschützen Ortenburg</v>
      </c>
      <c r="H623" s="4" t="str">
        <f t="shared" si="19"/>
        <v>317</v>
      </c>
    </row>
    <row r="624" spans="5:8" x14ac:dyDescent="0.25">
      <c r="E624" s="4">
        <v>317051</v>
      </c>
      <c r="F624" s="4" t="s">
        <v>305</v>
      </c>
      <c r="G624" s="4" t="str">
        <f t="shared" si="18"/>
        <v>317051 FSG Aldersbach</v>
      </c>
      <c r="H624" s="4" t="str">
        <f t="shared" si="19"/>
        <v>317</v>
      </c>
    </row>
    <row r="625" spans="5:8" x14ac:dyDescent="0.25">
      <c r="E625" s="4">
        <v>317052</v>
      </c>
      <c r="F625" s="4" t="s">
        <v>306</v>
      </c>
      <c r="G625" s="4" t="str">
        <f t="shared" si="18"/>
        <v>317052 Wildschützen Thundorf</v>
      </c>
      <c r="H625" s="4" t="str">
        <f t="shared" si="19"/>
        <v>317</v>
      </c>
    </row>
    <row r="626" spans="5:8" x14ac:dyDescent="0.25">
      <c r="E626" s="4">
        <v>317053</v>
      </c>
      <c r="F626" s="4" t="s">
        <v>307</v>
      </c>
      <c r="G626" s="4" t="str">
        <f t="shared" si="18"/>
        <v>317053 Ohetal-Schützen Aicha vorm Wald</v>
      </c>
      <c r="H626" s="4" t="str">
        <f t="shared" si="19"/>
        <v>317</v>
      </c>
    </row>
    <row r="627" spans="5:8" x14ac:dyDescent="0.25">
      <c r="E627" s="4">
        <v>317054</v>
      </c>
      <c r="F627" s="4" t="s">
        <v>308</v>
      </c>
      <c r="G627" s="4" t="str">
        <f t="shared" si="18"/>
        <v>317054 Altschützen Aholming</v>
      </c>
      <c r="H627" s="4" t="str">
        <f t="shared" si="19"/>
        <v>317</v>
      </c>
    </row>
    <row r="628" spans="5:8" x14ac:dyDescent="0.25">
      <c r="E628" s="4">
        <v>318001</v>
      </c>
      <c r="F628" s="4" t="s">
        <v>749</v>
      </c>
      <c r="G628" s="4" t="str">
        <f t="shared" si="18"/>
        <v>318001 SG "Hubertus" Böhmzwiesel e.V.</v>
      </c>
      <c r="H628" s="4" t="str">
        <f t="shared" si="19"/>
        <v>318</v>
      </c>
    </row>
    <row r="629" spans="5:8" x14ac:dyDescent="0.25">
      <c r="E629" s="4">
        <v>318004</v>
      </c>
      <c r="F629" s="4" t="s">
        <v>750</v>
      </c>
      <c r="G629" s="4" t="str">
        <f t="shared" si="18"/>
        <v>318004 SV Röhrnbach e.V.-Sparte Bogensport</v>
      </c>
      <c r="H629" s="4" t="str">
        <f t="shared" si="19"/>
        <v>318</v>
      </c>
    </row>
    <row r="630" spans="5:8" x14ac:dyDescent="0.25">
      <c r="E630" s="4">
        <v>318005</v>
      </c>
      <c r="F630" s="4" t="s">
        <v>751</v>
      </c>
      <c r="G630" s="4" t="str">
        <f t="shared" si="18"/>
        <v>318005 FSG 1625 Freyung e.V.</v>
      </c>
      <c r="H630" s="4" t="str">
        <f t="shared" si="19"/>
        <v>318</v>
      </c>
    </row>
    <row r="631" spans="5:8" x14ac:dyDescent="0.25">
      <c r="E631" s="4">
        <v>318007</v>
      </c>
      <c r="F631" s="4" t="s">
        <v>752</v>
      </c>
      <c r="G631" s="4" t="str">
        <f t="shared" ref="G631:G678" si="20">E631&amp;" "&amp;F631</f>
        <v>318007 SV Wildschütz Speltenbach e.V.</v>
      </c>
      <c r="H631" s="4" t="str">
        <f t="shared" ref="H631:H678" si="21">LEFT(E631,3)</f>
        <v>318</v>
      </c>
    </row>
    <row r="632" spans="5:8" x14ac:dyDescent="0.25">
      <c r="E632" s="4">
        <v>318008</v>
      </c>
      <c r="F632" s="4" t="s">
        <v>753</v>
      </c>
      <c r="G632" s="4" t="str">
        <f t="shared" si="20"/>
        <v>318008 Wolfsteiner Schützen</v>
      </c>
      <c r="H632" s="4" t="str">
        <f t="shared" si="21"/>
        <v>318</v>
      </c>
    </row>
    <row r="633" spans="5:8" x14ac:dyDescent="0.25">
      <c r="E633" s="4">
        <v>318009</v>
      </c>
      <c r="F633" s="4" t="s">
        <v>309</v>
      </c>
      <c r="G633" s="4" t="str">
        <f t="shared" si="20"/>
        <v>318009 SV Hochwald Haidmühle</v>
      </c>
      <c r="H633" s="4" t="str">
        <f t="shared" si="21"/>
        <v>318</v>
      </c>
    </row>
    <row r="634" spans="5:8" x14ac:dyDescent="0.25">
      <c r="E634" s="4">
        <v>318010</v>
      </c>
      <c r="F634" s="4" t="s">
        <v>754</v>
      </c>
      <c r="G634" s="4" t="str">
        <f t="shared" si="20"/>
        <v>318010 SV Schmelz Hinterfirmiansreut</v>
      </c>
      <c r="H634" s="4" t="str">
        <f t="shared" si="21"/>
        <v>318</v>
      </c>
    </row>
    <row r="635" spans="5:8" x14ac:dyDescent="0.25">
      <c r="E635" s="4">
        <v>318012</v>
      </c>
      <c r="F635" s="4" t="s">
        <v>755</v>
      </c>
      <c r="G635" s="4" t="str">
        <f t="shared" si="20"/>
        <v>318012 Schützengesellschaft Atzldorf</v>
      </c>
      <c r="H635" s="4" t="str">
        <f t="shared" si="21"/>
        <v>318</v>
      </c>
    </row>
    <row r="636" spans="5:8" x14ac:dyDescent="0.25">
      <c r="E636" s="4">
        <v>318013</v>
      </c>
      <c r="F636" s="4" t="s">
        <v>756</v>
      </c>
      <c r="G636" s="4" t="str">
        <f t="shared" si="20"/>
        <v>318013 Dreisesselschützen Jandelsbrunn e.V.</v>
      </c>
      <c r="H636" s="4" t="str">
        <f t="shared" si="21"/>
        <v>318</v>
      </c>
    </row>
    <row r="637" spans="5:8" x14ac:dyDescent="0.25">
      <c r="E637" s="4">
        <v>318016</v>
      </c>
      <c r="F637" s="4" t="s">
        <v>757</v>
      </c>
      <c r="G637" s="4" t="str">
        <f t="shared" si="20"/>
        <v>318016 Grenzlandschützen Neureichenau</v>
      </c>
      <c r="H637" s="4" t="str">
        <f t="shared" si="21"/>
        <v>318</v>
      </c>
    </row>
    <row r="638" spans="5:8" x14ac:dyDescent="0.25">
      <c r="E638" s="4">
        <v>318017</v>
      </c>
      <c r="F638" s="4" t="s">
        <v>758</v>
      </c>
      <c r="G638" s="4" t="str">
        <f t="shared" si="20"/>
        <v>318017 Schmalzdoblschützen Kühbach e.V.</v>
      </c>
      <c r="H638" s="4" t="str">
        <f t="shared" si="21"/>
        <v>318</v>
      </c>
    </row>
    <row r="639" spans="5:8" x14ac:dyDescent="0.25">
      <c r="E639" s="4">
        <v>318019</v>
      </c>
      <c r="F639" s="4" t="s">
        <v>759</v>
      </c>
      <c r="G639" s="4" t="str">
        <f t="shared" si="20"/>
        <v>318019 Moarschützen Marchzipf</v>
      </c>
      <c r="H639" s="4" t="str">
        <f t="shared" si="21"/>
        <v>318</v>
      </c>
    </row>
    <row r="640" spans="5:8" x14ac:dyDescent="0.25">
      <c r="E640" s="4">
        <v>318020</v>
      </c>
      <c r="F640" s="4" t="s">
        <v>760</v>
      </c>
      <c r="G640" s="4" t="str">
        <f t="shared" si="20"/>
        <v>318020 SV Frohsinn Mauth</v>
      </c>
      <c r="H640" s="4" t="str">
        <f t="shared" si="21"/>
        <v>318</v>
      </c>
    </row>
    <row r="641" spans="5:8" x14ac:dyDescent="0.25">
      <c r="E641" s="4">
        <v>318022</v>
      </c>
      <c r="F641" s="4" t="s">
        <v>761</v>
      </c>
      <c r="G641" s="4" t="str">
        <f t="shared" si="20"/>
        <v>318022 SV Edelweiß Alm Mitterfirmiansreut e.V.</v>
      </c>
      <c r="H641" s="4" t="str">
        <f t="shared" si="21"/>
        <v>318</v>
      </c>
    </row>
    <row r="642" spans="5:8" x14ac:dyDescent="0.25">
      <c r="E642" s="4">
        <v>318023</v>
      </c>
      <c r="F642" s="4" t="s">
        <v>310</v>
      </c>
      <c r="G642" s="4" t="str">
        <f t="shared" si="20"/>
        <v>318023 SG Neureut 21 e.V.</v>
      </c>
      <c r="H642" s="4" t="str">
        <f t="shared" si="21"/>
        <v>318</v>
      </c>
    </row>
    <row r="643" spans="5:8" x14ac:dyDescent="0.25">
      <c r="E643" s="4">
        <v>318025</v>
      </c>
      <c r="F643" s="4" t="s">
        <v>762</v>
      </c>
      <c r="G643" s="4" t="str">
        <f t="shared" si="20"/>
        <v>318025 Schützengilde Philippsreut e.V.</v>
      </c>
      <c r="H643" s="4" t="str">
        <f t="shared" si="21"/>
        <v>318</v>
      </c>
    </row>
    <row r="644" spans="5:8" x14ac:dyDescent="0.25">
      <c r="E644" s="4">
        <v>318026</v>
      </c>
      <c r="F644" s="4" t="s">
        <v>763</v>
      </c>
      <c r="G644" s="4" t="str">
        <f t="shared" si="20"/>
        <v>318026 SV "Tell" Raimundsreut</v>
      </c>
      <c r="H644" s="4" t="str">
        <f t="shared" si="21"/>
        <v>318</v>
      </c>
    </row>
    <row r="645" spans="5:8" x14ac:dyDescent="0.25">
      <c r="E645" s="4">
        <v>318027</v>
      </c>
      <c r="F645" s="4" t="s">
        <v>311</v>
      </c>
      <c r="G645" s="4" t="str">
        <f t="shared" si="20"/>
        <v>318027 SV Birkenwald Rehberg e. V.</v>
      </c>
      <c r="H645" s="4" t="str">
        <f t="shared" si="21"/>
        <v>318</v>
      </c>
    </row>
    <row r="646" spans="5:8" x14ac:dyDescent="0.25">
      <c r="E646" s="4">
        <v>318028</v>
      </c>
      <c r="F646" s="4" t="s">
        <v>764</v>
      </c>
      <c r="G646" s="4" t="str">
        <f t="shared" si="20"/>
        <v>318028 SV Hubertus Ringelai</v>
      </c>
      <c r="H646" s="4" t="str">
        <f t="shared" si="21"/>
        <v>318</v>
      </c>
    </row>
    <row r="647" spans="5:8" x14ac:dyDescent="0.25">
      <c r="E647" s="4">
        <v>318030</v>
      </c>
      <c r="F647" s="4" t="s">
        <v>765</v>
      </c>
      <c r="G647" s="4" t="str">
        <f t="shared" si="20"/>
        <v>318030 SV "Freischütz" Schiefweg e.V.</v>
      </c>
      <c r="H647" s="4" t="str">
        <f t="shared" si="21"/>
        <v>318</v>
      </c>
    </row>
    <row r="648" spans="5:8" x14ac:dyDescent="0.25">
      <c r="E648" s="4">
        <v>318035</v>
      </c>
      <c r="F648" s="4" t="s">
        <v>766</v>
      </c>
      <c r="G648" s="4" t="str">
        <f t="shared" si="20"/>
        <v>318035 Schützenkameradschaft Sonndorf</v>
      </c>
      <c r="H648" s="4" t="str">
        <f t="shared" si="21"/>
        <v>318</v>
      </c>
    </row>
    <row r="649" spans="5:8" x14ac:dyDescent="0.25">
      <c r="E649" s="4">
        <v>318036</v>
      </c>
      <c r="F649" s="4" t="s">
        <v>767</v>
      </c>
      <c r="G649" s="4" t="str">
        <f t="shared" si="20"/>
        <v>318036 SG Plöckenstein Klafferstraß</v>
      </c>
      <c r="H649" s="4" t="str">
        <f t="shared" si="21"/>
        <v>318</v>
      </c>
    </row>
    <row r="650" spans="5:8" x14ac:dyDescent="0.25">
      <c r="E650" s="4">
        <v>318037</v>
      </c>
      <c r="F650" s="4" t="s">
        <v>768</v>
      </c>
      <c r="G650" s="4" t="str">
        <f t="shared" si="20"/>
        <v>318037 Wilhelm Tell Waldkirchen e.V.</v>
      </c>
      <c r="H650" s="4" t="str">
        <f t="shared" si="21"/>
        <v>318</v>
      </c>
    </row>
    <row r="651" spans="5:8" x14ac:dyDescent="0.25">
      <c r="E651" s="4">
        <v>318038</v>
      </c>
      <c r="F651" s="4" t="s">
        <v>769</v>
      </c>
      <c r="G651" s="4" t="str">
        <f t="shared" si="20"/>
        <v>318038 SV Dreiländereck Kernberg e.V.</v>
      </c>
      <c r="H651" s="4" t="str">
        <f t="shared" si="21"/>
        <v>318</v>
      </c>
    </row>
    <row r="652" spans="5:8" x14ac:dyDescent="0.25">
      <c r="E652" s="4">
        <v>318040</v>
      </c>
      <c r="F652" s="4" t="s">
        <v>770</v>
      </c>
      <c r="G652" s="4" t="str">
        <f t="shared" si="20"/>
        <v>318040 SG von 1802 Perlesreut e.V.</v>
      </c>
      <c r="H652" s="4" t="str">
        <f t="shared" si="21"/>
        <v>318</v>
      </c>
    </row>
    <row r="653" spans="5:8" x14ac:dyDescent="0.25">
      <c r="E653" s="4">
        <v>318042</v>
      </c>
      <c r="F653" s="4" t="s">
        <v>771</v>
      </c>
      <c r="G653" s="4" t="str">
        <f t="shared" si="20"/>
        <v>318042 Waldschützen Saulorn e.V.</v>
      </c>
      <c r="H653" s="4" t="str">
        <f t="shared" si="21"/>
        <v>318</v>
      </c>
    </row>
    <row r="654" spans="5:8" x14ac:dyDescent="0.25">
      <c r="E654" s="4">
        <v>318044</v>
      </c>
      <c r="F654" s="4" t="s">
        <v>772</v>
      </c>
      <c r="G654" s="4" t="str">
        <f t="shared" si="20"/>
        <v>318044 SV Einkehr Klafferstraß</v>
      </c>
      <c r="H654" s="4" t="str">
        <f t="shared" si="21"/>
        <v>318</v>
      </c>
    </row>
    <row r="655" spans="5:8" x14ac:dyDescent="0.25">
      <c r="E655" s="4">
        <v>318045</v>
      </c>
      <c r="F655" s="4" t="s">
        <v>773</v>
      </c>
      <c r="G655" s="4" t="str">
        <f t="shared" si="20"/>
        <v>318045 Schützengemeinschaft Haus am Wald</v>
      </c>
      <c r="H655" s="4" t="str">
        <f t="shared" si="21"/>
        <v>318</v>
      </c>
    </row>
    <row r="656" spans="5:8" x14ac:dyDescent="0.25">
      <c r="E656" s="4">
        <v>318047</v>
      </c>
      <c r="F656" s="4" t="s">
        <v>774</v>
      </c>
      <c r="G656" s="4" t="str">
        <f t="shared" si="20"/>
        <v>318047 DJK-SSC Lackenhäuser</v>
      </c>
      <c r="H656" s="4" t="str">
        <f t="shared" si="21"/>
        <v>318</v>
      </c>
    </row>
    <row r="657" spans="5:8" x14ac:dyDescent="0.25">
      <c r="E657" s="4">
        <v>319001</v>
      </c>
      <c r="F657" s="4" t="s">
        <v>775</v>
      </c>
      <c r="G657" s="4" t="str">
        <f t="shared" si="20"/>
        <v>319001 SG Bayr. Eisenstein</v>
      </c>
      <c r="H657" s="4" t="str">
        <f t="shared" si="21"/>
        <v>319</v>
      </c>
    </row>
    <row r="658" spans="5:8" x14ac:dyDescent="0.25">
      <c r="E658" s="4">
        <v>319002</v>
      </c>
      <c r="F658" s="4" t="s">
        <v>776</v>
      </c>
      <c r="G658" s="4" t="str">
        <f t="shared" si="20"/>
        <v>319002 Arberschützen Bodenmais e.V.</v>
      </c>
      <c r="H658" s="4" t="str">
        <f t="shared" si="21"/>
        <v>319</v>
      </c>
    </row>
    <row r="659" spans="5:8" x14ac:dyDescent="0.25">
      <c r="E659" s="4">
        <v>319003</v>
      </c>
      <c r="F659" s="4" t="s">
        <v>777</v>
      </c>
      <c r="G659" s="4" t="str">
        <f t="shared" si="20"/>
        <v>319003 Heckenschützen Brandten e.V.</v>
      </c>
      <c r="H659" s="4" t="str">
        <f t="shared" si="21"/>
        <v>319</v>
      </c>
    </row>
    <row r="660" spans="5:8" x14ac:dyDescent="0.25">
      <c r="E660" s="4">
        <v>319004</v>
      </c>
      <c r="F660" s="4" t="s">
        <v>312</v>
      </c>
      <c r="G660" s="4" t="str">
        <f t="shared" si="20"/>
        <v>319004 Flanitz Schützen</v>
      </c>
      <c r="H660" s="4" t="str">
        <f t="shared" si="21"/>
        <v>319</v>
      </c>
    </row>
    <row r="661" spans="5:8" x14ac:dyDescent="0.25">
      <c r="E661" s="4">
        <v>319006</v>
      </c>
      <c r="F661" s="4" t="s">
        <v>313</v>
      </c>
      <c r="G661" s="4" t="str">
        <f t="shared" si="20"/>
        <v>319006 SV Eichenlaub Frauenau</v>
      </c>
      <c r="H661" s="4" t="str">
        <f t="shared" si="21"/>
        <v>319</v>
      </c>
    </row>
    <row r="662" spans="5:8" x14ac:dyDescent="0.25">
      <c r="E662" s="4">
        <v>319008</v>
      </c>
      <c r="F662" s="4" t="s">
        <v>778</v>
      </c>
      <c r="G662" s="4" t="str">
        <f t="shared" si="20"/>
        <v>319008 Glasmacherschützen Frauenau/Häng</v>
      </c>
      <c r="H662" s="4" t="str">
        <f t="shared" si="21"/>
        <v>319</v>
      </c>
    </row>
    <row r="663" spans="5:8" x14ac:dyDescent="0.25">
      <c r="E663" s="4">
        <v>319009</v>
      </c>
      <c r="F663" s="4" t="s">
        <v>779</v>
      </c>
      <c r="G663" s="4" t="str">
        <f t="shared" si="20"/>
        <v>319009 Guntherschützen Gehmannsberg</v>
      </c>
      <c r="H663" s="4" t="str">
        <f t="shared" si="21"/>
        <v>319</v>
      </c>
    </row>
    <row r="664" spans="5:8" x14ac:dyDescent="0.25">
      <c r="E664" s="4">
        <v>319010</v>
      </c>
      <c r="F664" s="4" t="s">
        <v>314</v>
      </c>
      <c r="G664" s="4" t="str">
        <f t="shared" si="20"/>
        <v>319010 Geißkopfschützen Habischried</v>
      </c>
      <c r="H664" s="4" t="str">
        <f t="shared" si="21"/>
        <v>319</v>
      </c>
    </row>
    <row r="665" spans="5:8" x14ac:dyDescent="0.25">
      <c r="E665" s="4">
        <v>319011</v>
      </c>
      <c r="F665" s="4" t="s">
        <v>315</v>
      </c>
      <c r="G665" s="4" t="str">
        <f t="shared" si="20"/>
        <v>319011 Höllenauer Schützenverein Höllmannsried</v>
      </c>
      <c r="H665" s="4" t="str">
        <f t="shared" si="21"/>
        <v>319</v>
      </c>
    </row>
    <row r="666" spans="5:8" x14ac:dyDescent="0.25">
      <c r="E666" s="4">
        <v>319012</v>
      </c>
      <c r="F666" s="4" t="s">
        <v>316</v>
      </c>
      <c r="G666" s="4" t="str">
        <f t="shared" si="20"/>
        <v>319012 Bergschützen Kasberg</v>
      </c>
      <c r="H666" s="4" t="str">
        <f t="shared" si="21"/>
        <v>319</v>
      </c>
    </row>
    <row r="667" spans="5:8" x14ac:dyDescent="0.25">
      <c r="E667" s="4">
        <v>319013</v>
      </c>
      <c r="F667" s="4" t="s">
        <v>780</v>
      </c>
      <c r="G667" s="4" t="str">
        <f t="shared" si="20"/>
        <v>319013 WTC Bayerwald Kirchberg</v>
      </c>
      <c r="H667" s="4" t="str">
        <f t="shared" si="21"/>
        <v>319</v>
      </c>
    </row>
    <row r="668" spans="5:8" x14ac:dyDescent="0.25">
      <c r="E668" s="4">
        <v>319014</v>
      </c>
      <c r="F668" s="4" t="s">
        <v>317</v>
      </c>
      <c r="G668" s="4" t="str">
        <f t="shared" si="20"/>
        <v>319014 Waldschützen Kirchdorf</v>
      </c>
      <c r="H668" s="4" t="str">
        <f t="shared" si="21"/>
        <v>319</v>
      </c>
    </row>
    <row r="669" spans="5:8" x14ac:dyDescent="0.25">
      <c r="E669" s="4">
        <v>319015</v>
      </c>
      <c r="F669" s="4" t="s">
        <v>318</v>
      </c>
      <c r="G669" s="4" t="str">
        <f t="shared" si="20"/>
        <v>319015 Bergschützen Langdorf</v>
      </c>
      <c r="H669" s="4" t="str">
        <f t="shared" si="21"/>
        <v>319</v>
      </c>
    </row>
    <row r="670" spans="5:8" x14ac:dyDescent="0.25">
      <c r="E670" s="4">
        <v>319017</v>
      </c>
      <c r="F670" s="4" t="s">
        <v>319</v>
      </c>
      <c r="G670" s="4" t="str">
        <f t="shared" si="20"/>
        <v>319017 Regener Schützen Regen</v>
      </c>
      <c r="H670" s="4" t="str">
        <f t="shared" si="21"/>
        <v>319</v>
      </c>
    </row>
    <row r="671" spans="5:8" x14ac:dyDescent="0.25">
      <c r="E671" s="4">
        <v>319018</v>
      </c>
      <c r="F671" s="4" t="s">
        <v>320</v>
      </c>
      <c r="G671" s="4" t="str">
        <f t="shared" si="20"/>
        <v>319018 Riedsteinschützen Ried</v>
      </c>
      <c r="H671" s="4" t="str">
        <f t="shared" si="21"/>
        <v>319</v>
      </c>
    </row>
    <row r="672" spans="5:8" x14ac:dyDescent="0.25">
      <c r="E672" s="4">
        <v>319020</v>
      </c>
      <c r="F672" s="4" t="s">
        <v>781</v>
      </c>
      <c r="G672" s="4" t="str">
        <f t="shared" si="20"/>
        <v>319020 Ludwigsthaler Schützen e.V.</v>
      </c>
      <c r="H672" s="4" t="str">
        <f t="shared" si="21"/>
        <v>319</v>
      </c>
    </row>
    <row r="673" spans="5:8" x14ac:dyDescent="0.25">
      <c r="E673" s="4">
        <v>319021</v>
      </c>
      <c r="F673" s="4" t="s">
        <v>321</v>
      </c>
      <c r="G673" s="4" t="str">
        <f t="shared" si="20"/>
        <v>319021 Pfahlschützen Widdersdorf</v>
      </c>
      <c r="H673" s="4" t="str">
        <f t="shared" si="21"/>
        <v>319</v>
      </c>
    </row>
    <row r="674" spans="5:8" x14ac:dyDescent="0.25">
      <c r="E674" s="4">
        <v>319024</v>
      </c>
      <c r="F674" s="4" t="s">
        <v>322</v>
      </c>
      <c r="G674" s="4" t="str">
        <f t="shared" si="20"/>
        <v>319024 Sportschützen Zwiesel</v>
      </c>
      <c r="H674" s="4" t="str">
        <f t="shared" si="21"/>
        <v>319</v>
      </c>
    </row>
    <row r="675" spans="5:8" x14ac:dyDescent="0.25">
      <c r="E675" s="4">
        <v>319025</v>
      </c>
      <c r="F675" s="4" t="s">
        <v>782</v>
      </c>
      <c r="G675" s="4" t="str">
        <f t="shared" si="20"/>
        <v>319025 kgl. priv. FSG Zwiesel von 1421</v>
      </c>
      <c r="H675" s="4" t="str">
        <f t="shared" si="21"/>
        <v>319</v>
      </c>
    </row>
    <row r="676" spans="5:8" x14ac:dyDescent="0.25">
      <c r="E676" s="4">
        <v>319028</v>
      </c>
      <c r="F676" s="4" t="s">
        <v>783</v>
      </c>
      <c r="G676" s="4" t="str">
        <f t="shared" si="20"/>
        <v>319028 Leithenwaldschützen Bärnzell</v>
      </c>
      <c r="H676" s="4" t="str">
        <f t="shared" si="21"/>
        <v>319</v>
      </c>
    </row>
    <row r="677" spans="5:8" x14ac:dyDescent="0.25">
      <c r="E677" s="4">
        <v>319030</v>
      </c>
      <c r="F677" s="4" t="s">
        <v>323</v>
      </c>
      <c r="G677" s="4" t="str">
        <f t="shared" si="20"/>
        <v>319030 Sportschützen Kirchberg</v>
      </c>
      <c r="H677" s="4" t="str">
        <f t="shared" si="21"/>
        <v>319</v>
      </c>
    </row>
    <row r="678" spans="5:8" x14ac:dyDescent="0.25">
      <c r="E678" s="4">
        <v>319031</v>
      </c>
      <c r="F678" s="4" t="s">
        <v>324</v>
      </c>
      <c r="G678" s="4" t="str">
        <f t="shared" si="20"/>
        <v>319031 Seiboldsrieder Schützen v.Wald e.V.</v>
      </c>
      <c r="H678" s="4" t="str">
        <f t="shared" si="21"/>
        <v>319</v>
      </c>
    </row>
  </sheetData>
  <pageMargins left="0.7" right="0.7" top="0.78740157499999996" bottom="0.78740157499999996" header="0.3" footer="0.3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E4261F-9F49-42E3-8318-649BE53FB3F0}">
  <dimension ref="A2"/>
  <sheetViews>
    <sheetView workbookViewId="0"/>
  </sheetViews>
  <sheetFormatPr baseColWidth="10" defaultRowHeight="15" x14ac:dyDescent="0.25"/>
  <sheetData>
    <row r="2" spans="1:1" x14ac:dyDescent="0.25">
      <c r="A2" t="e" cm="1" vm="1">
        <f t="array" ref="A2">_xlfn._xlws.FILTER(Gaue!G2:G680,Gaue!H2:H680=LEFT(Deckblatt!B10,3))</f>
        <v>#VALUE!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8" tint="0.79998168889431442"/>
  </sheetPr>
  <dimension ref="A1:N70"/>
  <sheetViews>
    <sheetView workbookViewId="0">
      <pane xSplit="1" ySplit="5" topLeftCell="B6" activePane="bottomRight" state="frozen"/>
      <selection activeCell="B10" sqref="B10:E10"/>
      <selection pane="topRight" activeCell="B10" sqref="B10:E10"/>
      <selection pane="bottomLeft" activeCell="B10" sqref="B10:E10"/>
      <selection pane="bottomRight" activeCell="B10" sqref="B10:E10"/>
    </sheetView>
  </sheetViews>
  <sheetFormatPr baseColWidth="10" defaultColWidth="9" defaultRowHeight="15" x14ac:dyDescent="0.25"/>
  <cols>
    <col min="1" max="1" width="3.140625" style="4" customWidth="1"/>
    <col min="2" max="2" width="20.7109375" style="4" customWidth="1"/>
    <col min="3" max="4" width="17.85546875" style="4" customWidth="1"/>
    <col min="5" max="5" width="27.28515625" style="4" customWidth="1"/>
    <col min="6" max="9" width="5.7109375" style="4" customWidth="1"/>
    <col min="10" max="10" width="6.5703125" style="4" bestFit="1" customWidth="1"/>
    <col min="11" max="11" width="3.85546875" style="4" bestFit="1" customWidth="1"/>
    <col min="12" max="13" width="11.42578125" style="4" customWidth="1"/>
    <col min="14" max="14" width="32.42578125" style="4" bestFit="1" customWidth="1"/>
    <col min="15" max="15" width="37.42578125" style="4" customWidth="1"/>
    <col min="16" max="256" width="11.42578125" style="4" customWidth="1"/>
    <col min="257" max="16384" width="9" style="4"/>
  </cols>
  <sheetData>
    <row r="1" spans="1:14" ht="24" x14ac:dyDescent="0.4">
      <c r="A1" s="53" t="str">
        <f>Gaue!I1</f>
        <v>Jugendfernwettkampf 2026</v>
      </c>
      <c r="B1" s="53"/>
      <c r="C1" s="53"/>
      <c r="D1" s="53"/>
      <c r="E1" s="2" t="str">
        <f>Deckblatt!B10</f>
        <v xml:space="preserve"> - - bitte auswählen - -</v>
      </c>
      <c r="F1" s="3"/>
      <c r="G1" s="3"/>
      <c r="H1" s="3"/>
      <c r="I1" s="3"/>
      <c r="J1" s="3"/>
      <c r="K1" s="3"/>
    </row>
    <row r="3" spans="1:14" ht="21" x14ac:dyDescent="0.35">
      <c r="A3" s="3" t="s">
        <v>67</v>
      </c>
      <c r="N3" s="29" t="str">
        <f>HYPERLINK("#'Deckblatt'!A1","⬅ Zurück zum Deckblatt")</f>
        <v>⬅ Zurück zum Deckblatt</v>
      </c>
    </row>
    <row r="4" spans="1:14" x14ac:dyDescent="0.25">
      <c r="A4" s="16"/>
      <c r="N4" s="41"/>
    </row>
    <row r="5" spans="1:14" x14ac:dyDescent="0.25">
      <c r="A5" s="37" t="s">
        <v>5</v>
      </c>
      <c r="B5" s="33" t="s">
        <v>6</v>
      </c>
      <c r="C5" s="37" t="s">
        <v>7</v>
      </c>
      <c r="D5" s="38" t="s">
        <v>8</v>
      </c>
      <c r="E5" s="33" t="s">
        <v>9</v>
      </c>
      <c r="F5" s="37" t="s">
        <v>10</v>
      </c>
      <c r="G5" s="37" t="s">
        <v>11</v>
      </c>
      <c r="H5" s="37" t="s">
        <v>12</v>
      </c>
      <c r="I5" s="37" t="s">
        <v>13</v>
      </c>
      <c r="J5" s="37" t="s">
        <v>14</v>
      </c>
      <c r="K5" s="37" t="s">
        <v>15</v>
      </c>
    </row>
    <row r="6" spans="1:14" x14ac:dyDescent="0.25">
      <c r="A6" s="34" t="s">
        <v>10</v>
      </c>
      <c r="B6" s="36"/>
      <c r="C6" s="36"/>
      <c r="D6" s="35" t="str">
        <f>$E$1</f>
        <v xml:space="preserve"> - - bitte auswählen - -</v>
      </c>
      <c r="E6" s="36"/>
      <c r="F6" s="39"/>
      <c r="G6" s="39"/>
      <c r="H6" s="39"/>
      <c r="I6" s="32">
        <f t="shared" ref="I6:I55" si="0">SUM(F6:H6)</f>
        <v>0</v>
      </c>
      <c r="J6" s="34" t="s">
        <v>68</v>
      </c>
      <c r="K6" s="34" t="s">
        <v>17</v>
      </c>
    </row>
    <row r="7" spans="1:14" x14ac:dyDescent="0.25">
      <c r="A7" s="34" t="s">
        <v>11</v>
      </c>
      <c r="B7" s="36"/>
      <c r="C7" s="36"/>
      <c r="D7" s="35" t="str">
        <f t="shared" ref="D7:D55" si="1">$E$1</f>
        <v xml:space="preserve"> - - bitte auswählen - -</v>
      </c>
      <c r="E7" s="36"/>
      <c r="F7" s="39"/>
      <c r="G7" s="39"/>
      <c r="H7" s="39"/>
      <c r="I7" s="32">
        <f t="shared" si="0"/>
        <v>0</v>
      </c>
      <c r="J7" s="34" t="s">
        <v>68</v>
      </c>
      <c r="K7" s="34" t="s">
        <v>17</v>
      </c>
    </row>
    <row r="8" spans="1:14" x14ac:dyDescent="0.25">
      <c r="A8" s="34" t="s">
        <v>12</v>
      </c>
      <c r="B8" s="36"/>
      <c r="C8" s="36"/>
      <c r="D8" s="35" t="str">
        <f t="shared" si="1"/>
        <v xml:space="preserve"> - - bitte auswählen - -</v>
      </c>
      <c r="E8" s="36"/>
      <c r="F8" s="39"/>
      <c r="G8" s="39"/>
      <c r="H8" s="39"/>
      <c r="I8" s="32">
        <f t="shared" si="0"/>
        <v>0</v>
      </c>
      <c r="J8" s="34" t="s">
        <v>68</v>
      </c>
      <c r="K8" s="34" t="s">
        <v>17</v>
      </c>
    </row>
    <row r="9" spans="1:14" x14ac:dyDescent="0.25">
      <c r="A9" s="34" t="s">
        <v>18</v>
      </c>
      <c r="B9" s="36"/>
      <c r="C9" s="36"/>
      <c r="D9" s="35" t="str">
        <f t="shared" si="1"/>
        <v xml:space="preserve"> - - bitte auswählen - -</v>
      </c>
      <c r="E9" s="36"/>
      <c r="F9" s="39"/>
      <c r="G9" s="39"/>
      <c r="H9" s="39"/>
      <c r="I9" s="32">
        <f t="shared" si="0"/>
        <v>0</v>
      </c>
      <c r="J9" s="34" t="s">
        <v>68</v>
      </c>
      <c r="K9" s="34" t="s">
        <v>17</v>
      </c>
    </row>
    <row r="10" spans="1:14" x14ac:dyDescent="0.25">
      <c r="A10" s="34" t="s">
        <v>19</v>
      </c>
      <c r="B10" s="36"/>
      <c r="C10" s="36"/>
      <c r="D10" s="35" t="str">
        <f t="shared" si="1"/>
        <v xml:space="preserve"> - - bitte auswählen - -</v>
      </c>
      <c r="E10" s="36"/>
      <c r="F10" s="39"/>
      <c r="G10" s="39"/>
      <c r="H10" s="39"/>
      <c r="I10" s="32">
        <f t="shared" si="0"/>
        <v>0</v>
      </c>
      <c r="J10" s="34" t="s">
        <v>68</v>
      </c>
      <c r="K10" s="34" t="s">
        <v>17</v>
      </c>
    </row>
    <row r="11" spans="1:14" x14ac:dyDescent="0.25">
      <c r="A11" s="34" t="s">
        <v>20</v>
      </c>
      <c r="B11" s="36"/>
      <c r="C11" s="36"/>
      <c r="D11" s="35" t="str">
        <f t="shared" si="1"/>
        <v xml:space="preserve"> - - bitte auswählen - -</v>
      </c>
      <c r="E11" s="36"/>
      <c r="F11" s="39"/>
      <c r="G11" s="39"/>
      <c r="H11" s="39"/>
      <c r="I11" s="32">
        <f t="shared" si="0"/>
        <v>0</v>
      </c>
      <c r="J11" s="34" t="s">
        <v>68</v>
      </c>
      <c r="K11" s="34" t="s">
        <v>17</v>
      </c>
    </row>
    <row r="12" spans="1:14" x14ac:dyDescent="0.25">
      <c r="A12" s="34" t="s">
        <v>21</v>
      </c>
      <c r="B12" s="36"/>
      <c r="C12" s="36"/>
      <c r="D12" s="35" t="str">
        <f t="shared" si="1"/>
        <v xml:space="preserve"> - - bitte auswählen - -</v>
      </c>
      <c r="E12" s="36"/>
      <c r="F12" s="39"/>
      <c r="G12" s="39"/>
      <c r="H12" s="39"/>
      <c r="I12" s="32">
        <f t="shared" si="0"/>
        <v>0</v>
      </c>
      <c r="J12" s="34" t="s">
        <v>68</v>
      </c>
      <c r="K12" s="34" t="s">
        <v>17</v>
      </c>
    </row>
    <row r="13" spans="1:14" x14ac:dyDescent="0.25">
      <c r="A13" s="34" t="s">
        <v>22</v>
      </c>
      <c r="B13" s="36"/>
      <c r="C13" s="36"/>
      <c r="D13" s="35" t="str">
        <f t="shared" si="1"/>
        <v xml:space="preserve"> - - bitte auswählen - -</v>
      </c>
      <c r="E13" s="36"/>
      <c r="F13" s="39"/>
      <c r="G13" s="39"/>
      <c r="H13" s="39"/>
      <c r="I13" s="32">
        <f t="shared" si="0"/>
        <v>0</v>
      </c>
      <c r="J13" s="34" t="s">
        <v>68</v>
      </c>
      <c r="K13" s="34" t="s">
        <v>17</v>
      </c>
    </row>
    <row r="14" spans="1:14" x14ac:dyDescent="0.25">
      <c r="A14" s="34" t="s">
        <v>23</v>
      </c>
      <c r="B14" s="36"/>
      <c r="C14" s="36"/>
      <c r="D14" s="35" t="str">
        <f t="shared" si="1"/>
        <v xml:space="preserve"> - - bitte auswählen - -</v>
      </c>
      <c r="E14" s="36"/>
      <c r="F14" s="39"/>
      <c r="G14" s="39"/>
      <c r="H14" s="39"/>
      <c r="I14" s="32">
        <f t="shared" si="0"/>
        <v>0</v>
      </c>
      <c r="J14" s="34" t="s">
        <v>68</v>
      </c>
      <c r="K14" s="34" t="s">
        <v>17</v>
      </c>
    </row>
    <row r="15" spans="1:14" x14ac:dyDescent="0.25">
      <c r="A15" s="34" t="s">
        <v>24</v>
      </c>
      <c r="B15" s="36"/>
      <c r="C15" s="36"/>
      <c r="D15" s="35" t="str">
        <f t="shared" si="1"/>
        <v xml:space="preserve"> - - bitte auswählen - -</v>
      </c>
      <c r="E15" s="36"/>
      <c r="F15" s="39"/>
      <c r="G15" s="39"/>
      <c r="H15" s="39"/>
      <c r="I15" s="32">
        <f t="shared" si="0"/>
        <v>0</v>
      </c>
      <c r="J15" s="34" t="s">
        <v>68</v>
      </c>
      <c r="K15" s="34" t="s">
        <v>17</v>
      </c>
    </row>
    <row r="16" spans="1:14" x14ac:dyDescent="0.25">
      <c r="A16" s="34" t="s">
        <v>25</v>
      </c>
      <c r="B16" s="36"/>
      <c r="C16" s="36"/>
      <c r="D16" s="35" t="str">
        <f t="shared" si="1"/>
        <v xml:space="preserve"> - - bitte auswählen - -</v>
      </c>
      <c r="E16" s="36"/>
      <c r="F16" s="39"/>
      <c r="G16" s="39"/>
      <c r="H16" s="39"/>
      <c r="I16" s="32">
        <f t="shared" si="0"/>
        <v>0</v>
      </c>
      <c r="J16" s="34" t="s">
        <v>68</v>
      </c>
      <c r="K16" s="34" t="s">
        <v>17</v>
      </c>
    </row>
    <row r="17" spans="1:11" x14ac:dyDescent="0.25">
      <c r="A17" s="34" t="s">
        <v>26</v>
      </c>
      <c r="B17" s="36"/>
      <c r="C17" s="36"/>
      <c r="D17" s="35" t="str">
        <f t="shared" si="1"/>
        <v xml:space="preserve"> - - bitte auswählen - -</v>
      </c>
      <c r="E17" s="36"/>
      <c r="F17" s="39"/>
      <c r="G17" s="39"/>
      <c r="H17" s="39"/>
      <c r="I17" s="32">
        <f t="shared" si="0"/>
        <v>0</v>
      </c>
      <c r="J17" s="34" t="s">
        <v>68</v>
      </c>
      <c r="K17" s="34" t="s">
        <v>17</v>
      </c>
    </row>
    <row r="18" spans="1:11" x14ac:dyDescent="0.25">
      <c r="A18" s="34" t="s">
        <v>27</v>
      </c>
      <c r="B18" s="36"/>
      <c r="C18" s="36"/>
      <c r="D18" s="35" t="str">
        <f t="shared" si="1"/>
        <v xml:space="preserve"> - - bitte auswählen - -</v>
      </c>
      <c r="E18" s="36"/>
      <c r="F18" s="39"/>
      <c r="G18" s="39"/>
      <c r="H18" s="39"/>
      <c r="I18" s="32">
        <f t="shared" si="0"/>
        <v>0</v>
      </c>
      <c r="J18" s="34" t="s">
        <v>68</v>
      </c>
      <c r="K18" s="34" t="s">
        <v>17</v>
      </c>
    </row>
    <row r="19" spans="1:11" x14ac:dyDescent="0.25">
      <c r="A19" s="34" t="s">
        <v>28</v>
      </c>
      <c r="B19" s="36"/>
      <c r="C19" s="36"/>
      <c r="D19" s="35" t="str">
        <f t="shared" si="1"/>
        <v xml:space="preserve"> - - bitte auswählen - -</v>
      </c>
      <c r="E19" s="36"/>
      <c r="F19" s="39"/>
      <c r="G19" s="39"/>
      <c r="H19" s="39"/>
      <c r="I19" s="32">
        <f t="shared" si="0"/>
        <v>0</v>
      </c>
      <c r="J19" s="34" t="s">
        <v>68</v>
      </c>
      <c r="K19" s="34" t="s">
        <v>17</v>
      </c>
    </row>
    <row r="20" spans="1:11" x14ac:dyDescent="0.25">
      <c r="A20" s="34" t="s">
        <v>29</v>
      </c>
      <c r="B20" s="36"/>
      <c r="C20" s="36"/>
      <c r="D20" s="35" t="str">
        <f t="shared" si="1"/>
        <v xml:space="preserve"> - - bitte auswählen - -</v>
      </c>
      <c r="E20" s="36"/>
      <c r="F20" s="39"/>
      <c r="G20" s="39"/>
      <c r="H20" s="39"/>
      <c r="I20" s="32">
        <f t="shared" si="0"/>
        <v>0</v>
      </c>
      <c r="J20" s="34" t="s">
        <v>68</v>
      </c>
      <c r="K20" s="34" t="s">
        <v>17</v>
      </c>
    </row>
    <row r="21" spans="1:11" x14ac:dyDescent="0.25">
      <c r="A21" s="34" t="s">
        <v>30</v>
      </c>
      <c r="B21" s="36"/>
      <c r="C21" s="36"/>
      <c r="D21" s="35" t="str">
        <f t="shared" si="1"/>
        <v xml:space="preserve"> - - bitte auswählen - -</v>
      </c>
      <c r="E21" s="36"/>
      <c r="F21" s="39"/>
      <c r="G21" s="39"/>
      <c r="H21" s="39"/>
      <c r="I21" s="32">
        <f t="shared" si="0"/>
        <v>0</v>
      </c>
      <c r="J21" s="34" t="s">
        <v>68</v>
      </c>
      <c r="K21" s="34" t="s">
        <v>17</v>
      </c>
    </row>
    <row r="22" spans="1:11" x14ac:dyDescent="0.25">
      <c r="A22" s="34" t="s">
        <v>31</v>
      </c>
      <c r="B22" s="36"/>
      <c r="C22" s="36"/>
      <c r="D22" s="35" t="str">
        <f t="shared" si="1"/>
        <v xml:space="preserve"> - - bitte auswählen - -</v>
      </c>
      <c r="E22" s="36"/>
      <c r="F22" s="39"/>
      <c r="G22" s="39"/>
      <c r="H22" s="39"/>
      <c r="I22" s="32">
        <f t="shared" si="0"/>
        <v>0</v>
      </c>
      <c r="J22" s="34" t="s">
        <v>68</v>
      </c>
      <c r="K22" s="34" t="s">
        <v>17</v>
      </c>
    </row>
    <row r="23" spans="1:11" x14ac:dyDescent="0.25">
      <c r="A23" s="34" t="s">
        <v>32</v>
      </c>
      <c r="B23" s="36"/>
      <c r="C23" s="36"/>
      <c r="D23" s="35" t="str">
        <f t="shared" si="1"/>
        <v xml:space="preserve"> - - bitte auswählen - -</v>
      </c>
      <c r="E23" s="36"/>
      <c r="F23" s="39"/>
      <c r="G23" s="39"/>
      <c r="H23" s="39"/>
      <c r="I23" s="32">
        <f t="shared" si="0"/>
        <v>0</v>
      </c>
      <c r="J23" s="34" t="s">
        <v>68</v>
      </c>
      <c r="K23" s="34" t="s">
        <v>17</v>
      </c>
    </row>
    <row r="24" spans="1:11" x14ac:dyDescent="0.25">
      <c r="A24" s="34" t="s">
        <v>33</v>
      </c>
      <c r="B24" s="36"/>
      <c r="C24" s="36"/>
      <c r="D24" s="35" t="str">
        <f t="shared" si="1"/>
        <v xml:space="preserve"> - - bitte auswählen - -</v>
      </c>
      <c r="E24" s="36"/>
      <c r="F24" s="39"/>
      <c r="G24" s="39"/>
      <c r="H24" s="39"/>
      <c r="I24" s="32">
        <f t="shared" si="0"/>
        <v>0</v>
      </c>
      <c r="J24" s="34" t="s">
        <v>68</v>
      </c>
      <c r="K24" s="34" t="s">
        <v>17</v>
      </c>
    </row>
    <row r="25" spans="1:11" x14ac:dyDescent="0.25">
      <c r="A25" s="34" t="s">
        <v>34</v>
      </c>
      <c r="B25" s="36"/>
      <c r="C25" s="36"/>
      <c r="D25" s="35" t="str">
        <f t="shared" si="1"/>
        <v xml:space="preserve"> - - bitte auswählen - -</v>
      </c>
      <c r="E25" s="36"/>
      <c r="F25" s="39"/>
      <c r="G25" s="39"/>
      <c r="H25" s="39"/>
      <c r="I25" s="32">
        <f t="shared" si="0"/>
        <v>0</v>
      </c>
      <c r="J25" s="34" t="s">
        <v>68</v>
      </c>
      <c r="K25" s="34" t="s">
        <v>17</v>
      </c>
    </row>
    <row r="26" spans="1:11" x14ac:dyDescent="0.25">
      <c r="A26" s="34" t="s">
        <v>35</v>
      </c>
      <c r="B26" s="36"/>
      <c r="C26" s="36"/>
      <c r="D26" s="35" t="str">
        <f t="shared" si="1"/>
        <v xml:space="preserve"> - - bitte auswählen - -</v>
      </c>
      <c r="E26" s="36"/>
      <c r="F26" s="39"/>
      <c r="G26" s="39"/>
      <c r="H26" s="39"/>
      <c r="I26" s="32">
        <f t="shared" si="0"/>
        <v>0</v>
      </c>
      <c r="J26" s="34" t="s">
        <v>68</v>
      </c>
      <c r="K26" s="34" t="s">
        <v>17</v>
      </c>
    </row>
    <row r="27" spans="1:11" x14ac:dyDescent="0.25">
      <c r="A27" s="34" t="s">
        <v>36</v>
      </c>
      <c r="B27" s="36"/>
      <c r="C27" s="36"/>
      <c r="D27" s="35" t="str">
        <f t="shared" si="1"/>
        <v xml:space="preserve"> - - bitte auswählen - -</v>
      </c>
      <c r="E27" s="36"/>
      <c r="F27" s="39"/>
      <c r="G27" s="39"/>
      <c r="H27" s="39"/>
      <c r="I27" s="32">
        <f t="shared" si="0"/>
        <v>0</v>
      </c>
      <c r="J27" s="34" t="s">
        <v>68</v>
      </c>
      <c r="K27" s="34" t="s">
        <v>17</v>
      </c>
    </row>
    <row r="28" spans="1:11" x14ac:dyDescent="0.25">
      <c r="A28" s="34" t="s">
        <v>37</v>
      </c>
      <c r="B28" s="36"/>
      <c r="C28" s="36"/>
      <c r="D28" s="35" t="str">
        <f t="shared" si="1"/>
        <v xml:space="preserve"> - - bitte auswählen - -</v>
      </c>
      <c r="E28" s="36"/>
      <c r="F28" s="39"/>
      <c r="G28" s="39"/>
      <c r="H28" s="39"/>
      <c r="I28" s="32">
        <f t="shared" si="0"/>
        <v>0</v>
      </c>
      <c r="J28" s="34" t="s">
        <v>68</v>
      </c>
      <c r="K28" s="34" t="s">
        <v>17</v>
      </c>
    </row>
    <row r="29" spans="1:11" x14ac:dyDescent="0.25">
      <c r="A29" s="34" t="s">
        <v>38</v>
      </c>
      <c r="B29" s="36"/>
      <c r="C29" s="36"/>
      <c r="D29" s="35" t="str">
        <f t="shared" si="1"/>
        <v xml:space="preserve"> - - bitte auswählen - -</v>
      </c>
      <c r="E29" s="36"/>
      <c r="F29" s="39"/>
      <c r="G29" s="39"/>
      <c r="H29" s="39"/>
      <c r="I29" s="32">
        <f t="shared" si="0"/>
        <v>0</v>
      </c>
      <c r="J29" s="34" t="s">
        <v>68</v>
      </c>
      <c r="K29" s="34" t="s">
        <v>17</v>
      </c>
    </row>
    <row r="30" spans="1:11" x14ac:dyDescent="0.25">
      <c r="A30" s="34" t="s">
        <v>39</v>
      </c>
      <c r="B30" s="36"/>
      <c r="C30" s="36"/>
      <c r="D30" s="35" t="str">
        <f t="shared" si="1"/>
        <v xml:space="preserve"> - - bitte auswählen - -</v>
      </c>
      <c r="E30" s="36"/>
      <c r="F30" s="39"/>
      <c r="G30" s="39"/>
      <c r="H30" s="39"/>
      <c r="I30" s="32">
        <f t="shared" si="0"/>
        <v>0</v>
      </c>
      <c r="J30" s="34" t="s">
        <v>68</v>
      </c>
      <c r="K30" s="34" t="s">
        <v>17</v>
      </c>
    </row>
    <row r="31" spans="1:11" x14ac:dyDescent="0.25">
      <c r="A31" s="34" t="s">
        <v>40</v>
      </c>
      <c r="B31" s="36"/>
      <c r="C31" s="36"/>
      <c r="D31" s="35" t="str">
        <f t="shared" si="1"/>
        <v xml:space="preserve"> - - bitte auswählen - -</v>
      </c>
      <c r="E31" s="36"/>
      <c r="F31" s="39"/>
      <c r="G31" s="39"/>
      <c r="H31" s="39"/>
      <c r="I31" s="32">
        <f t="shared" si="0"/>
        <v>0</v>
      </c>
      <c r="J31" s="34" t="s">
        <v>68</v>
      </c>
      <c r="K31" s="34" t="s">
        <v>17</v>
      </c>
    </row>
    <row r="32" spans="1:11" x14ac:dyDescent="0.25">
      <c r="A32" s="34" t="s">
        <v>41</v>
      </c>
      <c r="B32" s="36"/>
      <c r="C32" s="36"/>
      <c r="D32" s="35" t="str">
        <f t="shared" si="1"/>
        <v xml:space="preserve"> - - bitte auswählen - -</v>
      </c>
      <c r="E32" s="36"/>
      <c r="F32" s="39"/>
      <c r="G32" s="39"/>
      <c r="H32" s="39"/>
      <c r="I32" s="32">
        <f t="shared" si="0"/>
        <v>0</v>
      </c>
      <c r="J32" s="34" t="s">
        <v>68</v>
      </c>
      <c r="K32" s="34" t="s">
        <v>17</v>
      </c>
    </row>
    <row r="33" spans="1:11" x14ac:dyDescent="0.25">
      <c r="A33" s="34" t="s">
        <v>42</v>
      </c>
      <c r="B33" s="36"/>
      <c r="C33" s="36"/>
      <c r="D33" s="35" t="str">
        <f t="shared" si="1"/>
        <v xml:space="preserve"> - - bitte auswählen - -</v>
      </c>
      <c r="E33" s="36"/>
      <c r="F33" s="39"/>
      <c r="G33" s="39"/>
      <c r="H33" s="39"/>
      <c r="I33" s="32">
        <f t="shared" si="0"/>
        <v>0</v>
      </c>
      <c r="J33" s="34" t="s">
        <v>68</v>
      </c>
      <c r="K33" s="34" t="s">
        <v>17</v>
      </c>
    </row>
    <row r="34" spans="1:11" x14ac:dyDescent="0.25">
      <c r="A34" s="34" t="s">
        <v>43</v>
      </c>
      <c r="B34" s="36"/>
      <c r="C34" s="36"/>
      <c r="D34" s="35" t="str">
        <f t="shared" si="1"/>
        <v xml:space="preserve"> - - bitte auswählen - -</v>
      </c>
      <c r="E34" s="36"/>
      <c r="F34" s="39"/>
      <c r="G34" s="39"/>
      <c r="H34" s="39"/>
      <c r="I34" s="32">
        <f t="shared" si="0"/>
        <v>0</v>
      </c>
      <c r="J34" s="34" t="s">
        <v>68</v>
      </c>
      <c r="K34" s="34" t="s">
        <v>17</v>
      </c>
    </row>
    <row r="35" spans="1:11" x14ac:dyDescent="0.25">
      <c r="A35" s="34" t="s">
        <v>44</v>
      </c>
      <c r="B35" s="36"/>
      <c r="C35" s="36"/>
      <c r="D35" s="35" t="str">
        <f t="shared" si="1"/>
        <v xml:space="preserve"> - - bitte auswählen - -</v>
      </c>
      <c r="E35" s="36"/>
      <c r="F35" s="39"/>
      <c r="G35" s="39"/>
      <c r="H35" s="39"/>
      <c r="I35" s="32">
        <f t="shared" si="0"/>
        <v>0</v>
      </c>
      <c r="J35" s="34" t="s">
        <v>68</v>
      </c>
      <c r="K35" s="34" t="s">
        <v>17</v>
      </c>
    </row>
    <row r="36" spans="1:11" x14ac:dyDescent="0.25">
      <c r="A36" s="34" t="s">
        <v>45</v>
      </c>
      <c r="B36" s="36"/>
      <c r="C36" s="36"/>
      <c r="D36" s="35" t="str">
        <f t="shared" si="1"/>
        <v xml:space="preserve"> - - bitte auswählen - -</v>
      </c>
      <c r="E36" s="36"/>
      <c r="F36" s="39"/>
      <c r="G36" s="39"/>
      <c r="H36" s="39"/>
      <c r="I36" s="32">
        <f t="shared" si="0"/>
        <v>0</v>
      </c>
      <c r="J36" s="34" t="s">
        <v>68</v>
      </c>
      <c r="K36" s="34" t="s">
        <v>17</v>
      </c>
    </row>
    <row r="37" spans="1:11" x14ac:dyDescent="0.25">
      <c r="A37" s="34" t="s">
        <v>46</v>
      </c>
      <c r="B37" s="36"/>
      <c r="C37" s="36"/>
      <c r="D37" s="35" t="str">
        <f t="shared" si="1"/>
        <v xml:space="preserve"> - - bitte auswählen - -</v>
      </c>
      <c r="E37" s="36"/>
      <c r="F37" s="39"/>
      <c r="G37" s="39"/>
      <c r="H37" s="39"/>
      <c r="I37" s="32">
        <f t="shared" si="0"/>
        <v>0</v>
      </c>
      <c r="J37" s="34" t="s">
        <v>68</v>
      </c>
      <c r="K37" s="34" t="s">
        <v>17</v>
      </c>
    </row>
    <row r="38" spans="1:11" x14ac:dyDescent="0.25">
      <c r="A38" s="34" t="s">
        <v>47</v>
      </c>
      <c r="B38" s="36"/>
      <c r="C38" s="36"/>
      <c r="D38" s="35" t="str">
        <f t="shared" si="1"/>
        <v xml:space="preserve"> - - bitte auswählen - -</v>
      </c>
      <c r="E38" s="36"/>
      <c r="F38" s="39"/>
      <c r="G38" s="39"/>
      <c r="H38" s="39"/>
      <c r="I38" s="32">
        <f t="shared" si="0"/>
        <v>0</v>
      </c>
      <c r="J38" s="34" t="s">
        <v>68</v>
      </c>
      <c r="K38" s="34" t="s">
        <v>17</v>
      </c>
    </row>
    <row r="39" spans="1:11" x14ac:dyDescent="0.25">
      <c r="A39" s="34" t="s">
        <v>48</v>
      </c>
      <c r="B39" s="36"/>
      <c r="C39" s="36"/>
      <c r="D39" s="35" t="str">
        <f t="shared" si="1"/>
        <v xml:space="preserve"> - - bitte auswählen - -</v>
      </c>
      <c r="E39" s="36"/>
      <c r="F39" s="39"/>
      <c r="G39" s="39"/>
      <c r="H39" s="39"/>
      <c r="I39" s="32">
        <f t="shared" si="0"/>
        <v>0</v>
      </c>
      <c r="J39" s="34" t="s">
        <v>68</v>
      </c>
      <c r="K39" s="34" t="s">
        <v>17</v>
      </c>
    </row>
    <row r="40" spans="1:11" x14ac:dyDescent="0.25">
      <c r="A40" s="34" t="s">
        <v>49</v>
      </c>
      <c r="B40" s="36"/>
      <c r="C40" s="36"/>
      <c r="D40" s="35" t="str">
        <f t="shared" si="1"/>
        <v xml:space="preserve"> - - bitte auswählen - -</v>
      </c>
      <c r="E40" s="36"/>
      <c r="F40" s="39"/>
      <c r="G40" s="39"/>
      <c r="H40" s="39"/>
      <c r="I40" s="32">
        <f t="shared" si="0"/>
        <v>0</v>
      </c>
      <c r="J40" s="34" t="s">
        <v>68</v>
      </c>
      <c r="K40" s="34" t="s">
        <v>17</v>
      </c>
    </row>
    <row r="41" spans="1:11" x14ac:dyDescent="0.25">
      <c r="A41" s="34" t="s">
        <v>50</v>
      </c>
      <c r="B41" s="36"/>
      <c r="C41" s="36"/>
      <c r="D41" s="35" t="str">
        <f t="shared" si="1"/>
        <v xml:space="preserve"> - - bitte auswählen - -</v>
      </c>
      <c r="E41" s="36"/>
      <c r="F41" s="39"/>
      <c r="G41" s="39"/>
      <c r="H41" s="39"/>
      <c r="I41" s="32">
        <f t="shared" si="0"/>
        <v>0</v>
      </c>
      <c r="J41" s="34" t="s">
        <v>68</v>
      </c>
      <c r="K41" s="34" t="s">
        <v>17</v>
      </c>
    </row>
    <row r="42" spans="1:11" x14ac:dyDescent="0.25">
      <c r="A42" s="34" t="s">
        <v>51</v>
      </c>
      <c r="B42" s="36"/>
      <c r="C42" s="36"/>
      <c r="D42" s="35" t="str">
        <f t="shared" si="1"/>
        <v xml:space="preserve"> - - bitte auswählen - -</v>
      </c>
      <c r="E42" s="36"/>
      <c r="F42" s="39"/>
      <c r="G42" s="39"/>
      <c r="H42" s="39"/>
      <c r="I42" s="32">
        <f t="shared" si="0"/>
        <v>0</v>
      </c>
      <c r="J42" s="34" t="s">
        <v>68</v>
      </c>
      <c r="K42" s="34" t="s">
        <v>17</v>
      </c>
    </row>
    <row r="43" spans="1:11" x14ac:dyDescent="0.25">
      <c r="A43" s="34" t="s">
        <v>52</v>
      </c>
      <c r="B43" s="36"/>
      <c r="C43" s="36"/>
      <c r="D43" s="35" t="str">
        <f t="shared" si="1"/>
        <v xml:space="preserve"> - - bitte auswählen - -</v>
      </c>
      <c r="E43" s="36"/>
      <c r="F43" s="39"/>
      <c r="G43" s="39"/>
      <c r="H43" s="39"/>
      <c r="I43" s="32">
        <f t="shared" si="0"/>
        <v>0</v>
      </c>
      <c r="J43" s="34" t="s">
        <v>68</v>
      </c>
      <c r="K43" s="34" t="s">
        <v>17</v>
      </c>
    </row>
    <row r="44" spans="1:11" x14ac:dyDescent="0.25">
      <c r="A44" s="34" t="s">
        <v>53</v>
      </c>
      <c r="B44" s="36"/>
      <c r="C44" s="36"/>
      <c r="D44" s="35" t="str">
        <f t="shared" si="1"/>
        <v xml:space="preserve"> - - bitte auswählen - -</v>
      </c>
      <c r="E44" s="36"/>
      <c r="F44" s="39"/>
      <c r="G44" s="39"/>
      <c r="H44" s="39"/>
      <c r="I44" s="32">
        <f t="shared" si="0"/>
        <v>0</v>
      </c>
      <c r="J44" s="34" t="s">
        <v>68</v>
      </c>
      <c r="K44" s="34" t="s">
        <v>17</v>
      </c>
    </row>
    <row r="45" spans="1:11" x14ac:dyDescent="0.25">
      <c r="A45" s="34" t="s">
        <v>54</v>
      </c>
      <c r="B45" s="36"/>
      <c r="C45" s="36"/>
      <c r="D45" s="35" t="str">
        <f t="shared" si="1"/>
        <v xml:space="preserve"> - - bitte auswählen - -</v>
      </c>
      <c r="E45" s="36"/>
      <c r="F45" s="39"/>
      <c r="G45" s="39"/>
      <c r="H45" s="39"/>
      <c r="I45" s="32">
        <f t="shared" si="0"/>
        <v>0</v>
      </c>
      <c r="J45" s="34" t="s">
        <v>68</v>
      </c>
      <c r="K45" s="34" t="s">
        <v>17</v>
      </c>
    </row>
    <row r="46" spans="1:11" x14ac:dyDescent="0.25">
      <c r="A46" s="34" t="s">
        <v>55</v>
      </c>
      <c r="B46" s="36"/>
      <c r="C46" s="36"/>
      <c r="D46" s="35" t="str">
        <f t="shared" si="1"/>
        <v xml:space="preserve"> - - bitte auswählen - -</v>
      </c>
      <c r="E46" s="36"/>
      <c r="F46" s="39"/>
      <c r="G46" s="39"/>
      <c r="H46" s="39"/>
      <c r="I46" s="32">
        <f t="shared" si="0"/>
        <v>0</v>
      </c>
      <c r="J46" s="34" t="s">
        <v>68</v>
      </c>
      <c r="K46" s="34" t="s">
        <v>17</v>
      </c>
    </row>
    <row r="47" spans="1:11" x14ac:dyDescent="0.25">
      <c r="A47" s="34" t="s">
        <v>56</v>
      </c>
      <c r="B47" s="36"/>
      <c r="C47" s="36"/>
      <c r="D47" s="35" t="str">
        <f t="shared" si="1"/>
        <v xml:space="preserve"> - - bitte auswählen - -</v>
      </c>
      <c r="E47" s="36"/>
      <c r="F47" s="39"/>
      <c r="G47" s="39"/>
      <c r="H47" s="39"/>
      <c r="I47" s="32">
        <f t="shared" si="0"/>
        <v>0</v>
      </c>
      <c r="J47" s="34" t="s">
        <v>68</v>
      </c>
      <c r="K47" s="34" t="s">
        <v>17</v>
      </c>
    </row>
    <row r="48" spans="1:11" x14ac:dyDescent="0.25">
      <c r="A48" s="34" t="s">
        <v>57</v>
      </c>
      <c r="B48" s="36"/>
      <c r="C48" s="36"/>
      <c r="D48" s="35" t="str">
        <f t="shared" si="1"/>
        <v xml:space="preserve"> - - bitte auswählen - -</v>
      </c>
      <c r="E48" s="36"/>
      <c r="F48" s="39"/>
      <c r="G48" s="39"/>
      <c r="H48" s="39"/>
      <c r="I48" s="32">
        <f t="shared" si="0"/>
        <v>0</v>
      </c>
      <c r="J48" s="34" t="s">
        <v>68</v>
      </c>
      <c r="K48" s="34" t="s">
        <v>17</v>
      </c>
    </row>
    <row r="49" spans="1:11" x14ac:dyDescent="0.25">
      <c r="A49" s="34" t="s">
        <v>58</v>
      </c>
      <c r="B49" s="36"/>
      <c r="C49" s="36"/>
      <c r="D49" s="35" t="str">
        <f t="shared" si="1"/>
        <v xml:space="preserve"> - - bitte auswählen - -</v>
      </c>
      <c r="E49" s="36"/>
      <c r="F49" s="39"/>
      <c r="G49" s="39"/>
      <c r="H49" s="39"/>
      <c r="I49" s="32">
        <f t="shared" si="0"/>
        <v>0</v>
      </c>
      <c r="J49" s="34" t="s">
        <v>68</v>
      </c>
      <c r="K49" s="34" t="s">
        <v>17</v>
      </c>
    </row>
    <row r="50" spans="1:11" x14ac:dyDescent="0.25">
      <c r="A50" s="34" t="s">
        <v>59</v>
      </c>
      <c r="B50" s="36"/>
      <c r="C50" s="36"/>
      <c r="D50" s="35" t="str">
        <f t="shared" si="1"/>
        <v xml:space="preserve"> - - bitte auswählen - -</v>
      </c>
      <c r="E50" s="36"/>
      <c r="F50" s="39"/>
      <c r="G50" s="39"/>
      <c r="H50" s="39"/>
      <c r="I50" s="32">
        <f t="shared" si="0"/>
        <v>0</v>
      </c>
      <c r="J50" s="34" t="s">
        <v>68</v>
      </c>
      <c r="K50" s="34" t="s">
        <v>17</v>
      </c>
    </row>
    <row r="51" spans="1:11" x14ac:dyDescent="0.25">
      <c r="A51" s="34" t="s">
        <v>60</v>
      </c>
      <c r="B51" s="36"/>
      <c r="C51" s="36"/>
      <c r="D51" s="35" t="str">
        <f t="shared" si="1"/>
        <v xml:space="preserve"> - - bitte auswählen - -</v>
      </c>
      <c r="E51" s="36"/>
      <c r="F51" s="39"/>
      <c r="G51" s="39"/>
      <c r="H51" s="39"/>
      <c r="I51" s="32">
        <f t="shared" si="0"/>
        <v>0</v>
      </c>
      <c r="J51" s="34" t="s">
        <v>68</v>
      </c>
      <c r="K51" s="34" t="s">
        <v>17</v>
      </c>
    </row>
    <row r="52" spans="1:11" x14ac:dyDescent="0.25">
      <c r="A52" s="34" t="s">
        <v>61</v>
      </c>
      <c r="B52" s="36"/>
      <c r="C52" s="36"/>
      <c r="D52" s="35" t="str">
        <f t="shared" si="1"/>
        <v xml:space="preserve"> - - bitte auswählen - -</v>
      </c>
      <c r="E52" s="36"/>
      <c r="F52" s="39"/>
      <c r="G52" s="39"/>
      <c r="H52" s="39"/>
      <c r="I52" s="32">
        <f t="shared" si="0"/>
        <v>0</v>
      </c>
      <c r="J52" s="34" t="s">
        <v>68</v>
      </c>
      <c r="K52" s="34" t="s">
        <v>17</v>
      </c>
    </row>
    <row r="53" spans="1:11" x14ac:dyDescent="0.25">
      <c r="A53" s="34" t="s">
        <v>62</v>
      </c>
      <c r="B53" s="36"/>
      <c r="C53" s="36"/>
      <c r="D53" s="35" t="str">
        <f t="shared" si="1"/>
        <v xml:space="preserve"> - - bitte auswählen - -</v>
      </c>
      <c r="E53" s="36"/>
      <c r="F53" s="39"/>
      <c r="G53" s="39"/>
      <c r="H53" s="39"/>
      <c r="I53" s="32">
        <f t="shared" si="0"/>
        <v>0</v>
      </c>
      <c r="J53" s="34" t="s">
        <v>68</v>
      </c>
      <c r="K53" s="34" t="s">
        <v>17</v>
      </c>
    </row>
    <row r="54" spans="1:11" x14ac:dyDescent="0.25">
      <c r="A54" s="34" t="s">
        <v>63</v>
      </c>
      <c r="B54" s="36"/>
      <c r="C54" s="36"/>
      <c r="D54" s="35" t="str">
        <f t="shared" si="1"/>
        <v xml:space="preserve"> - - bitte auswählen - -</v>
      </c>
      <c r="E54" s="36"/>
      <c r="F54" s="39"/>
      <c r="G54" s="39"/>
      <c r="H54" s="39"/>
      <c r="I54" s="32">
        <f t="shared" si="0"/>
        <v>0</v>
      </c>
      <c r="J54" s="34" t="s">
        <v>68</v>
      </c>
      <c r="K54" s="34" t="s">
        <v>17</v>
      </c>
    </row>
    <row r="55" spans="1:11" x14ac:dyDescent="0.25">
      <c r="A55" s="34" t="s">
        <v>64</v>
      </c>
      <c r="B55" s="36"/>
      <c r="C55" s="36"/>
      <c r="D55" s="35" t="str">
        <f t="shared" si="1"/>
        <v xml:space="preserve"> - - bitte auswählen - -</v>
      </c>
      <c r="E55" s="36"/>
      <c r="F55" s="39"/>
      <c r="G55" s="39"/>
      <c r="H55" s="39"/>
      <c r="I55" s="32">
        <f t="shared" si="0"/>
        <v>0</v>
      </c>
      <c r="J55" s="34" t="s">
        <v>68</v>
      </c>
      <c r="K55" s="34" t="s">
        <v>17</v>
      </c>
    </row>
    <row r="57" spans="1:11" x14ac:dyDescent="0.25">
      <c r="B57" s="30"/>
    </row>
    <row r="65" s="4" customFormat="1" x14ac:dyDescent="0.25"/>
    <row r="66" s="4" customFormat="1" x14ac:dyDescent="0.25"/>
    <row r="67" s="4" customFormat="1" x14ac:dyDescent="0.25"/>
    <row r="68" s="4" customFormat="1" x14ac:dyDescent="0.25"/>
    <row r="69" s="4" customFormat="1" x14ac:dyDescent="0.25"/>
    <row r="70" s="4" customFormat="1" x14ac:dyDescent="0.25"/>
  </sheetData>
  <mergeCells count="1">
    <mergeCell ref="A1:D1"/>
  </mergeCells>
  <dataValidations count="1">
    <dataValidation type="whole" allowBlank="1" showInputMessage="1" showErrorMessage="1" sqref="F6:H55" xr:uid="{CBFC4D71-D89A-40FF-8A8C-323DC48C0B63}">
      <formula1>0</formula1>
      <formula2>400</formula2>
    </dataValidation>
  </dataValidations>
  <pageMargins left="0.7" right="0.7" top="0.78740157499999996" bottom="0.78740157499999996" header="0.3" footer="0.3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AB74C1F-3DE6-499E-B0F1-07D4823ED60F}">
          <x14:formula1>
            <xm:f>_xlfn.ANCHORARRAY(Hilfsliste!$A$2)</xm:f>
          </x14:formula1>
          <xm:sqref>E6:E55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8" tint="0.79998168889431442"/>
  </sheetPr>
  <dimension ref="A1:N27"/>
  <sheetViews>
    <sheetView workbookViewId="0">
      <selection activeCell="O1" sqref="O1:O1048576"/>
    </sheetView>
  </sheetViews>
  <sheetFormatPr baseColWidth="10" defaultColWidth="9" defaultRowHeight="15" x14ac:dyDescent="0.25"/>
  <cols>
    <col min="1" max="1" width="4.7109375" style="4" customWidth="1"/>
    <col min="2" max="2" width="34.140625" style="4" customWidth="1"/>
    <col min="3" max="3" width="16.140625" style="4" customWidth="1"/>
    <col min="4" max="4" width="22.5703125" style="4" customWidth="1"/>
    <col min="5" max="5" width="20.140625" style="4" customWidth="1"/>
    <col min="6" max="6" width="14.140625" style="4" bestFit="1" customWidth="1"/>
    <col min="7" max="7" width="5.5703125" style="4" bestFit="1" customWidth="1"/>
    <col min="8" max="13" width="11.42578125" style="4" customWidth="1"/>
    <col min="14" max="14" width="35.42578125" style="4" bestFit="1" customWidth="1"/>
    <col min="15" max="256" width="11.42578125" style="4" customWidth="1"/>
    <col min="257" max="16384" width="9" style="4"/>
  </cols>
  <sheetData>
    <row r="1" spans="1:14" ht="24" x14ac:dyDescent="0.4">
      <c r="A1" s="53" t="str">
        <f>Gaue!I1</f>
        <v>Jugendfernwettkampf 2026</v>
      </c>
      <c r="B1" s="53"/>
      <c r="C1" s="53"/>
      <c r="D1" s="53"/>
      <c r="E1" s="2"/>
      <c r="F1" s="3" t="str">
        <f>Deckblatt!B10</f>
        <v xml:space="preserve"> - - bitte auswählen - -</v>
      </c>
      <c r="G1" s="3"/>
      <c r="H1" s="3"/>
      <c r="I1" s="3"/>
      <c r="J1" s="3"/>
      <c r="K1" s="3"/>
      <c r="L1" s="3"/>
    </row>
    <row r="3" spans="1:14" ht="21" x14ac:dyDescent="0.35">
      <c r="A3" s="3" t="s">
        <v>787</v>
      </c>
      <c r="N3" s="29" t="str">
        <f>HYPERLINK("#'Deckblatt'!A1","⬅ Zurück zum Deckblatt")</f>
        <v>⬅ Zurück zum Deckblatt</v>
      </c>
    </row>
    <row r="4" spans="1:14" x14ac:dyDescent="0.25">
      <c r="A4" s="16"/>
    </row>
    <row r="5" spans="1:14" x14ac:dyDescent="0.25">
      <c r="A5" s="31" t="s">
        <v>5</v>
      </c>
      <c r="B5" s="31" t="s">
        <v>9</v>
      </c>
      <c r="C5" s="31" t="s">
        <v>812</v>
      </c>
      <c r="D5" s="31" t="s">
        <v>8</v>
      </c>
      <c r="E5" s="32" t="s">
        <v>13</v>
      </c>
      <c r="F5" s="33" t="s">
        <v>14</v>
      </c>
      <c r="G5" s="33" t="s">
        <v>69</v>
      </c>
    </row>
    <row r="6" spans="1:14" x14ac:dyDescent="0.25">
      <c r="A6" s="34" t="s">
        <v>10</v>
      </c>
      <c r="B6" s="34"/>
      <c r="C6" s="35"/>
      <c r="D6" s="35" t="str">
        <f>$F$1</f>
        <v xml:space="preserve"> - - bitte auswählen - -</v>
      </c>
      <c r="E6" s="32"/>
      <c r="F6" s="36" t="s">
        <v>16</v>
      </c>
      <c r="G6" s="36" t="s">
        <v>17</v>
      </c>
    </row>
    <row r="7" spans="1:14" x14ac:dyDescent="0.25">
      <c r="A7" s="34" t="s">
        <v>11</v>
      </c>
      <c r="B7" s="36"/>
      <c r="C7" s="35"/>
      <c r="D7" s="35" t="str">
        <f t="shared" ref="D7:D25" si="0">$F$1</f>
        <v xml:space="preserve"> - - bitte auswählen - -</v>
      </c>
      <c r="E7" s="32"/>
      <c r="F7" s="36" t="s">
        <v>16</v>
      </c>
      <c r="G7" s="36" t="s">
        <v>17</v>
      </c>
    </row>
    <row r="8" spans="1:14" x14ac:dyDescent="0.25">
      <c r="A8" s="34" t="s">
        <v>12</v>
      </c>
      <c r="B8" s="36"/>
      <c r="C8" s="35"/>
      <c r="D8" s="35" t="str">
        <f t="shared" si="0"/>
        <v xml:space="preserve"> - - bitte auswählen - -</v>
      </c>
      <c r="E8" s="32"/>
      <c r="F8" s="36" t="s">
        <v>16</v>
      </c>
      <c r="G8" s="36" t="s">
        <v>17</v>
      </c>
    </row>
    <row r="9" spans="1:14" x14ac:dyDescent="0.25">
      <c r="A9" s="34" t="s">
        <v>18</v>
      </c>
      <c r="B9" s="34"/>
      <c r="C9" s="35"/>
      <c r="D9" s="35" t="str">
        <f t="shared" si="0"/>
        <v xml:space="preserve"> - - bitte auswählen - -</v>
      </c>
      <c r="E9" s="32"/>
      <c r="F9" s="36" t="s">
        <v>16</v>
      </c>
      <c r="G9" s="36" t="s">
        <v>17</v>
      </c>
    </row>
    <row r="10" spans="1:14" x14ac:dyDescent="0.25">
      <c r="A10" s="34" t="s">
        <v>19</v>
      </c>
      <c r="B10" s="34"/>
      <c r="C10" s="35"/>
      <c r="D10" s="35" t="str">
        <f t="shared" si="0"/>
        <v xml:space="preserve"> - - bitte auswählen - -</v>
      </c>
      <c r="E10" s="32"/>
      <c r="F10" s="36" t="s">
        <v>16</v>
      </c>
      <c r="G10" s="36" t="s">
        <v>17</v>
      </c>
    </row>
    <row r="11" spans="1:14" x14ac:dyDescent="0.25">
      <c r="A11" s="34" t="s">
        <v>20</v>
      </c>
      <c r="B11" s="36"/>
      <c r="C11" s="35"/>
      <c r="D11" s="35" t="str">
        <f t="shared" si="0"/>
        <v xml:space="preserve"> - - bitte auswählen - -</v>
      </c>
      <c r="E11" s="32"/>
      <c r="F11" s="36" t="s">
        <v>16</v>
      </c>
      <c r="G11" s="36" t="s">
        <v>17</v>
      </c>
    </row>
    <row r="12" spans="1:14" x14ac:dyDescent="0.25">
      <c r="A12" s="34" t="s">
        <v>21</v>
      </c>
      <c r="B12" s="36"/>
      <c r="C12" s="35"/>
      <c r="D12" s="35" t="str">
        <f t="shared" si="0"/>
        <v xml:space="preserve"> - - bitte auswählen - -</v>
      </c>
      <c r="E12" s="32"/>
      <c r="F12" s="36" t="s">
        <v>16</v>
      </c>
      <c r="G12" s="36" t="s">
        <v>17</v>
      </c>
    </row>
    <row r="13" spans="1:14" x14ac:dyDescent="0.25">
      <c r="A13" s="34" t="s">
        <v>22</v>
      </c>
      <c r="B13" s="36"/>
      <c r="C13" s="35"/>
      <c r="D13" s="35" t="str">
        <f t="shared" si="0"/>
        <v xml:space="preserve"> - - bitte auswählen - -</v>
      </c>
      <c r="E13" s="32"/>
      <c r="F13" s="36" t="s">
        <v>16</v>
      </c>
      <c r="G13" s="36" t="s">
        <v>17</v>
      </c>
    </row>
    <row r="14" spans="1:14" x14ac:dyDescent="0.25">
      <c r="A14" s="34" t="s">
        <v>23</v>
      </c>
      <c r="B14" s="34"/>
      <c r="C14" s="35"/>
      <c r="D14" s="35" t="str">
        <f t="shared" si="0"/>
        <v xml:space="preserve"> - - bitte auswählen - -</v>
      </c>
      <c r="E14" s="32"/>
      <c r="F14" s="36" t="s">
        <v>16</v>
      </c>
      <c r="G14" s="36" t="s">
        <v>17</v>
      </c>
    </row>
    <row r="15" spans="1:14" x14ac:dyDescent="0.25">
      <c r="A15" s="34" t="s">
        <v>24</v>
      </c>
      <c r="B15" s="36"/>
      <c r="C15" s="35"/>
      <c r="D15" s="35" t="str">
        <f t="shared" si="0"/>
        <v xml:space="preserve"> - - bitte auswählen - -</v>
      </c>
      <c r="E15" s="32"/>
      <c r="F15" s="36" t="s">
        <v>16</v>
      </c>
      <c r="G15" s="36" t="s">
        <v>17</v>
      </c>
    </row>
    <row r="16" spans="1:14" x14ac:dyDescent="0.25">
      <c r="A16" s="34" t="s">
        <v>25</v>
      </c>
      <c r="B16" s="34"/>
      <c r="C16" s="35"/>
      <c r="D16" s="35" t="str">
        <f t="shared" si="0"/>
        <v xml:space="preserve"> - - bitte auswählen - -</v>
      </c>
      <c r="E16" s="32"/>
      <c r="F16" s="36" t="s">
        <v>16</v>
      </c>
      <c r="G16" s="36" t="s">
        <v>17</v>
      </c>
    </row>
    <row r="17" spans="1:7" x14ac:dyDescent="0.25">
      <c r="A17" s="34" t="s">
        <v>26</v>
      </c>
      <c r="B17" s="36"/>
      <c r="C17" s="35"/>
      <c r="D17" s="35" t="str">
        <f t="shared" si="0"/>
        <v xml:space="preserve"> - - bitte auswählen - -</v>
      </c>
      <c r="E17" s="32"/>
      <c r="F17" s="36" t="s">
        <v>16</v>
      </c>
      <c r="G17" s="36" t="s">
        <v>17</v>
      </c>
    </row>
    <row r="18" spans="1:7" x14ac:dyDescent="0.25">
      <c r="A18" s="34" t="s">
        <v>27</v>
      </c>
      <c r="B18" s="34"/>
      <c r="C18" s="35"/>
      <c r="D18" s="35" t="str">
        <f t="shared" si="0"/>
        <v xml:space="preserve"> - - bitte auswählen - -</v>
      </c>
      <c r="E18" s="32"/>
      <c r="F18" s="36" t="s">
        <v>16</v>
      </c>
      <c r="G18" s="36" t="s">
        <v>17</v>
      </c>
    </row>
    <row r="19" spans="1:7" x14ac:dyDescent="0.25">
      <c r="A19" s="34" t="s">
        <v>28</v>
      </c>
      <c r="B19" s="36"/>
      <c r="C19" s="35"/>
      <c r="D19" s="35" t="str">
        <f t="shared" si="0"/>
        <v xml:space="preserve"> - - bitte auswählen - -</v>
      </c>
      <c r="E19" s="32"/>
      <c r="F19" s="36" t="s">
        <v>16</v>
      </c>
      <c r="G19" s="36" t="s">
        <v>17</v>
      </c>
    </row>
    <row r="20" spans="1:7" x14ac:dyDescent="0.25">
      <c r="A20" s="34" t="s">
        <v>29</v>
      </c>
      <c r="B20" s="34"/>
      <c r="C20" s="35"/>
      <c r="D20" s="35" t="str">
        <f t="shared" si="0"/>
        <v xml:space="preserve"> - - bitte auswählen - -</v>
      </c>
      <c r="E20" s="32"/>
      <c r="F20" s="36" t="s">
        <v>16</v>
      </c>
      <c r="G20" s="36" t="s">
        <v>17</v>
      </c>
    </row>
    <row r="21" spans="1:7" x14ac:dyDescent="0.25">
      <c r="A21" s="34" t="s">
        <v>30</v>
      </c>
      <c r="B21" s="36"/>
      <c r="C21" s="35"/>
      <c r="D21" s="35" t="str">
        <f t="shared" si="0"/>
        <v xml:space="preserve"> - - bitte auswählen - -</v>
      </c>
      <c r="E21" s="32"/>
      <c r="F21" s="36" t="s">
        <v>16</v>
      </c>
      <c r="G21" s="36" t="s">
        <v>17</v>
      </c>
    </row>
    <row r="22" spans="1:7" x14ac:dyDescent="0.25">
      <c r="A22" s="34" t="s">
        <v>31</v>
      </c>
      <c r="B22" s="34"/>
      <c r="C22" s="35"/>
      <c r="D22" s="35" t="str">
        <f t="shared" si="0"/>
        <v xml:space="preserve"> - - bitte auswählen - -</v>
      </c>
      <c r="E22" s="32"/>
      <c r="F22" s="36" t="s">
        <v>16</v>
      </c>
      <c r="G22" s="36" t="s">
        <v>17</v>
      </c>
    </row>
    <row r="23" spans="1:7" x14ac:dyDescent="0.25">
      <c r="A23" s="34" t="s">
        <v>32</v>
      </c>
      <c r="B23" s="36"/>
      <c r="C23" s="35"/>
      <c r="D23" s="35" t="str">
        <f t="shared" si="0"/>
        <v xml:space="preserve"> - - bitte auswählen - -</v>
      </c>
      <c r="E23" s="32"/>
      <c r="F23" s="36" t="s">
        <v>16</v>
      </c>
      <c r="G23" s="36" t="s">
        <v>17</v>
      </c>
    </row>
    <row r="24" spans="1:7" x14ac:dyDescent="0.25">
      <c r="A24" s="34" t="s">
        <v>33</v>
      </c>
      <c r="B24" s="34"/>
      <c r="C24" s="35"/>
      <c r="D24" s="35" t="str">
        <f t="shared" si="0"/>
        <v xml:space="preserve"> - - bitte auswählen - -</v>
      </c>
      <c r="E24" s="32"/>
      <c r="F24" s="36" t="s">
        <v>16</v>
      </c>
      <c r="G24" s="36" t="s">
        <v>17</v>
      </c>
    </row>
    <row r="25" spans="1:7" x14ac:dyDescent="0.25">
      <c r="A25" s="34" t="s">
        <v>34</v>
      </c>
      <c r="B25" s="36"/>
      <c r="C25" s="35"/>
      <c r="D25" s="35" t="str">
        <f t="shared" si="0"/>
        <v xml:space="preserve"> - - bitte auswählen - -</v>
      </c>
      <c r="E25" s="32"/>
      <c r="F25" s="36" t="s">
        <v>16</v>
      </c>
      <c r="G25" s="36" t="s">
        <v>17</v>
      </c>
    </row>
    <row r="27" spans="1:7" x14ac:dyDescent="0.25">
      <c r="B27" s="30"/>
    </row>
  </sheetData>
  <mergeCells count="1">
    <mergeCell ref="A1:D1"/>
  </mergeCells>
  <dataValidations count="1">
    <dataValidation type="whole" allowBlank="1" showInputMessage="1" showErrorMessage="1" sqref="E6:E25" xr:uid="{65D9AA7B-DADE-434C-90C5-D5EAE84921D3}">
      <formula1>0</formula1>
      <formula2>1800</formula2>
    </dataValidation>
  </dataValidations>
  <pageMargins left="0.7" right="0.7" top="0.78740157499999996" bottom="0.78740157499999996" header="0.3" footer="0.3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E2BB724-C822-42E9-9E50-53FD2D42ED86}">
          <x14:formula1>
            <xm:f>_xlfn.ANCHORARRAY(Hilfsliste!$A$2)</xm:f>
          </x14:formula1>
          <xm:sqref>B6:B25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8" tint="0.79998168889431442"/>
  </sheetPr>
  <dimension ref="A1:O70"/>
  <sheetViews>
    <sheetView workbookViewId="0">
      <pane xSplit="1" ySplit="5" topLeftCell="B6" activePane="bottomRight" state="frozen"/>
      <selection activeCell="B10" sqref="B10:E10"/>
      <selection pane="topRight" activeCell="B10" sqref="B10:E10"/>
      <selection pane="bottomLeft" activeCell="B10" sqref="B10:E10"/>
      <selection pane="bottomRight" activeCell="B10" sqref="B10:E10"/>
    </sheetView>
  </sheetViews>
  <sheetFormatPr baseColWidth="10" defaultColWidth="9" defaultRowHeight="15" x14ac:dyDescent="0.25"/>
  <cols>
    <col min="1" max="1" width="4.42578125" style="4" customWidth="1"/>
    <col min="2" max="2" width="40.140625" style="4" customWidth="1"/>
    <col min="3" max="3" width="16.140625" style="4" customWidth="1"/>
    <col min="4" max="4" width="23.5703125" style="4" customWidth="1"/>
    <col min="5" max="5" width="17.140625" style="4" customWidth="1"/>
    <col min="6" max="6" width="14.140625" style="4" bestFit="1" customWidth="1"/>
    <col min="7" max="7" width="5.5703125" style="4" bestFit="1" customWidth="1"/>
    <col min="8" max="14" width="11.42578125" style="4" customWidth="1"/>
    <col min="15" max="15" width="37.42578125" style="4" customWidth="1"/>
    <col min="16" max="257" width="11.42578125" style="4" customWidth="1"/>
    <col min="258" max="16384" width="9" style="4"/>
  </cols>
  <sheetData>
    <row r="1" spans="1:15" ht="24" x14ac:dyDescent="0.4">
      <c r="A1" s="53" t="str">
        <f>Gaue!I1</f>
        <v>Jugendfernwettkampf 2026</v>
      </c>
      <c r="B1" s="53"/>
      <c r="C1" s="53"/>
      <c r="D1" s="53"/>
      <c r="E1" s="2"/>
      <c r="F1" s="3" t="str">
        <f>Deckblatt!B10</f>
        <v xml:space="preserve"> - - bitte auswählen - -</v>
      </c>
      <c r="G1" s="3"/>
      <c r="H1" s="3"/>
      <c r="I1" s="3"/>
      <c r="J1" s="3"/>
      <c r="K1" s="3"/>
      <c r="L1" s="3"/>
    </row>
    <row r="3" spans="1:15" ht="21" x14ac:dyDescent="0.35">
      <c r="A3" s="3" t="s">
        <v>70</v>
      </c>
      <c r="O3" s="29" t="str">
        <f>HYPERLINK("#'Deckblatt'!A1","⬅ Zurück zum Deckblatt")</f>
        <v>⬅ Zurück zum Deckblatt</v>
      </c>
    </row>
    <row r="4" spans="1:15" x14ac:dyDescent="0.25">
      <c r="A4" s="16"/>
      <c r="O4" s="41"/>
    </row>
    <row r="5" spans="1:15" x14ac:dyDescent="0.25">
      <c r="A5" s="31" t="s">
        <v>5</v>
      </c>
      <c r="B5" s="31" t="s">
        <v>9</v>
      </c>
      <c r="C5" s="31" t="s">
        <v>812</v>
      </c>
      <c r="D5" s="31" t="s">
        <v>8</v>
      </c>
      <c r="E5" s="32" t="s">
        <v>13</v>
      </c>
      <c r="F5" s="33" t="s">
        <v>14</v>
      </c>
      <c r="G5" s="33" t="s">
        <v>69</v>
      </c>
    </row>
    <row r="6" spans="1:15" x14ac:dyDescent="0.25">
      <c r="A6" s="34" t="s">
        <v>10</v>
      </c>
      <c r="B6" s="34"/>
      <c r="C6" s="35"/>
      <c r="D6" s="34" t="str">
        <f>$F$1</f>
        <v xml:space="preserve"> - - bitte auswählen - -</v>
      </c>
      <c r="E6" s="32"/>
      <c r="F6" s="36" t="s">
        <v>66</v>
      </c>
      <c r="G6" s="36" t="s">
        <v>17</v>
      </c>
    </row>
    <row r="7" spans="1:15" x14ac:dyDescent="0.25">
      <c r="A7" s="34" t="s">
        <v>11</v>
      </c>
      <c r="B7" s="36"/>
      <c r="C7" s="35"/>
      <c r="D7" s="34" t="str">
        <f t="shared" ref="D7:D25" si="0">$F$1</f>
        <v xml:space="preserve"> - - bitte auswählen - -</v>
      </c>
      <c r="E7" s="32"/>
      <c r="F7" s="36" t="s">
        <v>66</v>
      </c>
      <c r="G7" s="36" t="s">
        <v>17</v>
      </c>
    </row>
    <row r="8" spans="1:15" x14ac:dyDescent="0.25">
      <c r="A8" s="34" t="s">
        <v>12</v>
      </c>
      <c r="B8" s="36"/>
      <c r="C8" s="35"/>
      <c r="D8" s="34" t="str">
        <f t="shared" si="0"/>
        <v xml:space="preserve"> - - bitte auswählen - -</v>
      </c>
      <c r="E8" s="32"/>
      <c r="F8" s="36" t="s">
        <v>66</v>
      </c>
      <c r="G8" s="36" t="s">
        <v>17</v>
      </c>
    </row>
    <row r="9" spans="1:15" x14ac:dyDescent="0.25">
      <c r="A9" s="34" t="s">
        <v>18</v>
      </c>
      <c r="B9" s="34"/>
      <c r="C9" s="35"/>
      <c r="D9" s="34" t="str">
        <f t="shared" si="0"/>
        <v xml:space="preserve"> - - bitte auswählen - -</v>
      </c>
      <c r="E9" s="32"/>
      <c r="F9" s="36" t="s">
        <v>66</v>
      </c>
      <c r="G9" s="36" t="s">
        <v>17</v>
      </c>
    </row>
    <row r="10" spans="1:15" x14ac:dyDescent="0.25">
      <c r="A10" s="34" t="s">
        <v>19</v>
      </c>
      <c r="B10" s="34"/>
      <c r="C10" s="35"/>
      <c r="D10" s="34" t="str">
        <f t="shared" si="0"/>
        <v xml:space="preserve"> - - bitte auswählen - -</v>
      </c>
      <c r="E10" s="32"/>
      <c r="F10" s="36" t="s">
        <v>66</v>
      </c>
      <c r="G10" s="36" t="s">
        <v>17</v>
      </c>
    </row>
    <row r="11" spans="1:15" x14ac:dyDescent="0.25">
      <c r="A11" s="34" t="s">
        <v>20</v>
      </c>
      <c r="B11" s="36"/>
      <c r="C11" s="35"/>
      <c r="D11" s="34" t="str">
        <f t="shared" si="0"/>
        <v xml:space="preserve"> - - bitte auswählen - -</v>
      </c>
      <c r="E11" s="32"/>
      <c r="F11" s="36" t="s">
        <v>66</v>
      </c>
      <c r="G11" s="36" t="s">
        <v>17</v>
      </c>
    </row>
    <row r="12" spans="1:15" x14ac:dyDescent="0.25">
      <c r="A12" s="34" t="s">
        <v>21</v>
      </c>
      <c r="B12" s="36"/>
      <c r="C12" s="35"/>
      <c r="D12" s="34" t="str">
        <f t="shared" si="0"/>
        <v xml:space="preserve"> - - bitte auswählen - -</v>
      </c>
      <c r="E12" s="32"/>
      <c r="F12" s="36" t="s">
        <v>66</v>
      </c>
      <c r="G12" s="36" t="s">
        <v>17</v>
      </c>
    </row>
    <row r="13" spans="1:15" x14ac:dyDescent="0.25">
      <c r="A13" s="34" t="s">
        <v>22</v>
      </c>
      <c r="B13" s="36"/>
      <c r="C13" s="35"/>
      <c r="D13" s="34" t="str">
        <f t="shared" si="0"/>
        <v xml:space="preserve"> - - bitte auswählen - -</v>
      </c>
      <c r="E13" s="32"/>
      <c r="F13" s="36" t="s">
        <v>66</v>
      </c>
      <c r="G13" s="36" t="s">
        <v>17</v>
      </c>
    </row>
    <row r="14" spans="1:15" x14ac:dyDescent="0.25">
      <c r="A14" s="34" t="s">
        <v>23</v>
      </c>
      <c r="B14" s="34"/>
      <c r="C14" s="35"/>
      <c r="D14" s="34" t="str">
        <f t="shared" si="0"/>
        <v xml:space="preserve"> - - bitte auswählen - -</v>
      </c>
      <c r="E14" s="32"/>
      <c r="F14" s="36" t="s">
        <v>66</v>
      </c>
      <c r="G14" s="36" t="s">
        <v>17</v>
      </c>
    </row>
    <row r="15" spans="1:15" x14ac:dyDescent="0.25">
      <c r="A15" s="34" t="s">
        <v>24</v>
      </c>
      <c r="B15" s="36"/>
      <c r="C15" s="35"/>
      <c r="D15" s="34" t="str">
        <f t="shared" si="0"/>
        <v xml:space="preserve"> - - bitte auswählen - -</v>
      </c>
      <c r="E15" s="32"/>
      <c r="F15" s="36" t="s">
        <v>66</v>
      </c>
      <c r="G15" s="36" t="s">
        <v>17</v>
      </c>
    </row>
    <row r="16" spans="1:15" x14ac:dyDescent="0.25">
      <c r="A16" s="34" t="s">
        <v>25</v>
      </c>
      <c r="B16" s="34"/>
      <c r="C16" s="35"/>
      <c r="D16" s="34" t="str">
        <f t="shared" si="0"/>
        <v xml:space="preserve"> - - bitte auswählen - -</v>
      </c>
      <c r="E16" s="32"/>
      <c r="F16" s="36" t="s">
        <v>66</v>
      </c>
      <c r="G16" s="36" t="s">
        <v>17</v>
      </c>
    </row>
    <row r="17" spans="1:7" x14ac:dyDescent="0.25">
      <c r="A17" s="34" t="s">
        <v>26</v>
      </c>
      <c r="B17" s="36"/>
      <c r="C17" s="35"/>
      <c r="D17" s="34" t="str">
        <f t="shared" si="0"/>
        <v xml:space="preserve"> - - bitte auswählen - -</v>
      </c>
      <c r="E17" s="32"/>
      <c r="F17" s="36" t="s">
        <v>66</v>
      </c>
      <c r="G17" s="36" t="s">
        <v>17</v>
      </c>
    </row>
    <row r="18" spans="1:7" x14ac:dyDescent="0.25">
      <c r="A18" s="34" t="s">
        <v>27</v>
      </c>
      <c r="B18" s="34"/>
      <c r="C18" s="35"/>
      <c r="D18" s="34" t="str">
        <f t="shared" si="0"/>
        <v xml:space="preserve"> - - bitte auswählen - -</v>
      </c>
      <c r="E18" s="32"/>
      <c r="F18" s="36" t="s">
        <v>66</v>
      </c>
      <c r="G18" s="36" t="s">
        <v>17</v>
      </c>
    </row>
    <row r="19" spans="1:7" x14ac:dyDescent="0.25">
      <c r="A19" s="34" t="s">
        <v>28</v>
      </c>
      <c r="B19" s="36"/>
      <c r="C19" s="35"/>
      <c r="D19" s="34" t="str">
        <f t="shared" si="0"/>
        <v xml:space="preserve"> - - bitte auswählen - -</v>
      </c>
      <c r="E19" s="32"/>
      <c r="F19" s="36" t="s">
        <v>66</v>
      </c>
      <c r="G19" s="36" t="s">
        <v>17</v>
      </c>
    </row>
    <row r="20" spans="1:7" x14ac:dyDescent="0.25">
      <c r="A20" s="34" t="s">
        <v>29</v>
      </c>
      <c r="B20" s="34"/>
      <c r="C20" s="35"/>
      <c r="D20" s="34" t="str">
        <f t="shared" si="0"/>
        <v xml:space="preserve"> - - bitte auswählen - -</v>
      </c>
      <c r="E20" s="32"/>
      <c r="F20" s="36" t="s">
        <v>66</v>
      </c>
      <c r="G20" s="36" t="s">
        <v>17</v>
      </c>
    </row>
    <row r="21" spans="1:7" x14ac:dyDescent="0.25">
      <c r="A21" s="34" t="s">
        <v>30</v>
      </c>
      <c r="B21" s="36"/>
      <c r="C21" s="35"/>
      <c r="D21" s="34" t="str">
        <f t="shared" si="0"/>
        <v xml:space="preserve"> - - bitte auswählen - -</v>
      </c>
      <c r="E21" s="32"/>
      <c r="F21" s="36" t="s">
        <v>66</v>
      </c>
      <c r="G21" s="36" t="s">
        <v>17</v>
      </c>
    </row>
    <row r="22" spans="1:7" x14ac:dyDescent="0.25">
      <c r="A22" s="34" t="s">
        <v>31</v>
      </c>
      <c r="B22" s="34"/>
      <c r="C22" s="35"/>
      <c r="D22" s="34" t="str">
        <f t="shared" si="0"/>
        <v xml:space="preserve"> - - bitte auswählen - -</v>
      </c>
      <c r="E22" s="32"/>
      <c r="F22" s="36" t="s">
        <v>66</v>
      </c>
      <c r="G22" s="36" t="s">
        <v>17</v>
      </c>
    </row>
    <row r="23" spans="1:7" x14ac:dyDescent="0.25">
      <c r="A23" s="34" t="s">
        <v>32</v>
      </c>
      <c r="B23" s="36"/>
      <c r="C23" s="35"/>
      <c r="D23" s="34" t="str">
        <f t="shared" si="0"/>
        <v xml:space="preserve"> - - bitte auswählen - -</v>
      </c>
      <c r="E23" s="32"/>
      <c r="F23" s="36" t="s">
        <v>66</v>
      </c>
      <c r="G23" s="36" t="s">
        <v>17</v>
      </c>
    </row>
    <row r="24" spans="1:7" x14ac:dyDescent="0.25">
      <c r="A24" s="34" t="s">
        <v>33</v>
      </c>
      <c r="B24" s="34"/>
      <c r="C24" s="35"/>
      <c r="D24" s="34" t="str">
        <f t="shared" si="0"/>
        <v xml:space="preserve"> - - bitte auswählen - -</v>
      </c>
      <c r="E24" s="32"/>
      <c r="F24" s="36" t="s">
        <v>66</v>
      </c>
      <c r="G24" s="36" t="s">
        <v>17</v>
      </c>
    </row>
    <row r="25" spans="1:7" x14ac:dyDescent="0.25">
      <c r="A25" s="34" t="s">
        <v>34</v>
      </c>
      <c r="B25" s="36"/>
      <c r="C25" s="35"/>
      <c r="D25" s="34" t="str">
        <f t="shared" si="0"/>
        <v xml:space="preserve"> - - bitte auswählen - -</v>
      </c>
      <c r="E25" s="32"/>
      <c r="F25" s="36" t="s">
        <v>66</v>
      </c>
      <c r="G25" s="36" t="s">
        <v>17</v>
      </c>
    </row>
    <row r="27" spans="1:7" x14ac:dyDescent="0.25">
      <c r="B27" s="30"/>
    </row>
    <row r="33" s="4" customFormat="1" x14ac:dyDescent="0.25"/>
    <row r="34" s="4" customFormat="1" x14ac:dyDescent="0.25"/>
    <row r="35" s="4" customFormat="1" x14ac:dyDescent="0.25"/>
    <row r="36" s="4" customFormat="1" x14ac:dyDescent="0.25"/>
    <row r="37" s="4" customFormat="1" x14ac:dyDescent="0.25"/>
    <row r="38" s="4" customFormat="1" x14ac:dyDescent="0.25"/>
    <row r="39" s="4" customFormat="1" x14ac:dyDescent="0.25"/>
    <row r="40" s="4" customFormat="1" x14ac:dyDescent="0.25"/>
    <row r="41" s="4" customFormat="1" x14ac:dyDescent="0.25"/>
    <row r="42" s="4" customFormat="1" x14ac:dyDescent="0.25"/>
    <row r="43" s="4" customFormat="1" x14ac:dyDescent="0.25"/>
    <row r="44" s="4" customFormat="1" x14ac:dyDescent="0.25"/>
    <row r="45" s="4" customFormat="1" x14ac:dyDescent="0.25"/>
    <row r="46" s="4" customFormat="1" x14ac:dyDescent="0.25"/>
    <row r="47" s="4" customFormat="1" x14ac:dyDescent="0.25"/>
    <row r="48" s="4" customFormat="1" x14ac:dyDescent="0.25"/>
    <row r="49" s="4" customFormat="1" x14ac:dyDescent="0.25"/>
    <row r="50" s="4" customFormat="1" x14ac:dyDescent="0.25"/>
    <row r="51" s="4" customFormat="1" x14ac:dyDescent="0.25"/>
    <row r="52" s="4" customFormat="1" x14ac:dyDescent="0.25"/>
    <row r="53" s="4" customFormat="1" x14ac:dyDescent="0.25"/>
    <row r="54" s="4" customFormat="1" x14ac:dyDescent="0.25"/>
    <row r="55" s="4" customFormat="1" x14ac:dyDescent="0.25"/>
    <row r="56" s="4" customFormat="1" x14ac:dyDescent="0.25"/>
    <row r="57" s="4" customFormat="1" x14ac:dyDescent="0.25"/>
    <row r="58" s="4" customFormat="1" x14ac:dyDescent="0.25"/>
    <row r="59" s="4" customFormat="1" x14ac:dyDescent="0.25"/>
    <row r="60" s="4" customFormat="1" x14ac:dyDescent="0.25"/>
    <row r="61" s="4" customFormat="1" x14ac:dyDescent="0.25"/>
    <row r="62" s="4" customFormat="1" x14ac:dyDescent="0.25"/>
    <row r="63" s="4" customFormat="1" x14ac:dyDescent="0.25"/>
    <row r="64" s="4" customFormat="1" x14ac:dyDescent="0.25"/>
    <row r="65" s="4" customFormat="1" x14ac:dyDescent="0.25"/>
    <row r="66" s="4" customFormat="1" x14ac:dyDescent="0.25"/>
    <row r="67" s="4" customFormat="1" x14ac:dyDescent="0.25"/>
    <row r="68" s="4" customFormat="1" x14ac:dyDescent="0.25"/>
    <row r="69" s="4" customFormat="1" x14ac:dyDescent="0.25"/>
    <row r="70" s="4" customFormat="1" x14ac:dyDescent="0.25"/>
  </sheetData>
  <mergeCells count="1">
    <mergeCell ref="A1:D1"/>
  </mergeCells>
  <dataValidations count="1">
    <dataValidation type="whole" allowBlank="1" showInputMessage="1" showErrorMessage="1" sqref="E6:E25" xr:uid="{4BB96295-0297-4249-8E1B-5D427CC2A685}">
      <formula1>0</formula1>
      <formula2>3600</formula2>
    </dataValidation>
  </dataValidations>
  <pageMargins left="0.7" right="0.7" top="0.78740157499999996" bottom="0.78740157499999996" header="0.3" footer="0.3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3F72381-586C-4993-BF40-44573720CFD8}">
          <x14:formula1>
            <xm:f>_xlfn.ANCHORARRAY(Hilfsliste!$A$2)</xm:f>
          </x14:formula1>
          <xm:sqref>B6:B25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8" tint="0.79998168889431442"/>
  </sheetPr>
  <dimension ref="A1:O70"/>
  <sheetViews>
    <sheetView workbookViewId="0">
      <pane xSplit="1" ySplit="5" topLeftCell="B6" activePane="bottomRight" state="frozen"/>
      <selection activeCell="B10" sqref="B10:E10"/>
      <selection pane="topRight" activeCell="B10" sqref="B10:E10"/>
      <selection pane="bottomLeft" activeCell="B10" sqref="B10:E10"/>
      <selection pane="bottomRight" activeCell="B10" sqref="B10:E10"/>
    </sheetView>
  </sheetViews>
  <sheetFormatPr baseColWidth="10" defaultColWidth="9" defaultRowHeight="15" x14ac:dyDescent="0.25"/>
  <cols>
    <col min="1" max="1" width="3.7109375" style="4" customWidth="1"/>
    <col min="2" max="2" width="32.5703125" style="4" customWidth="1"/>
    <col min="3" max="3" width="16.140625" style="4" customWidth="1"/>
    <col min="4" max="4" width="20.85546875" style="4" customWidth="1"/>
    <col min="5" max="5" width="16.28515625" style="4" customWidth="1"/>
    <col min="6" max="6" width="14.140625" style="4" bestFit="1" customWidth="1"/>
    <col min="7" max="7" width="5.5703125" style="4" customWidth="1"/>
    <col min="8" max="14" width="11.42578125" style="4" customWidth="1"/>
    <col min="15" max="15" width="37.42578125" style="4" customWidth="1"/>
    <col min="16" max="257" width="11.42578125" style="4" customWidth="1"/>
    <col min="258" max="16384" width="9" style="4"/>
  </cols>
  <sheetData>
    <row r="1" spans="1:15" ht="24" x14ac:dyDescent="0.4">
      <c r="A1" s="53" t="str">
        <f>Gaue!I1</f>
        <v>Jugendfernwettkampf 2026</v>
      </c>
      <c r="B1" s="53"/>
      <c r="C1" s="53"/>
      <c r="D1" s="53"/>
      <c r="E1" s="2"/>
      <c r="F1" s="3" t="str">
        <f>Deckblatt!B10</f>
        <v xml:space="preserve"> - - bitte auswählen - -</v>
      </c>
      <c r="G1" s="3"/>
      <c r="H1" s="3"/>
      <c r="I1" s="3"/>
      <c r="J1" s="3"/>
      <c r="K1" s="3"/>
      <c r="L1" s="3"/>
    </row>
    <row r="3" spans="1:15" ht="21" x14ac:dyDescent="0.35">
      <c r="A3" s="3" t="s">
        <v>71</v>
      </c>
      <c r="O3" s="29" t="str">
        <f>HYPERLINK("#'Deckblatt'!A1","⬅ Zurück zum Deckblatt")</f>
        <v>⬅ Zurück zum Deckblatt</v>
      </c>
    </row>
    <row r="4" spans="1:15" x14ac:dyDescent="0.25">
      <c r="A4" s="16"/>
      <c r="O4" s="41"/>
    </row>
    <row r="5" spans="1:15" x14ac:dyDescent="0.25">
      <c r="A5" s="31" t="s">
        <v>5</v>
      </c>
      <c r="B5" s="31" t="s">
        <v>9</v>
      </c>
      <c r="C5" s="31" t="s">
        <v>812</v>
      </c>
      <c r="D5" s="31" t="s">
        <v>8</v>
      </c>
      <c r="E5" s="32" t="s">
        <v>13</v>
      </c>
      <c r="F5" s="33" t="s">
        <v>14</v>
      </c>
      <c r="G5" s="33" t="s">
        <v>69</v>
      </c>
    </row>
    <row r="6" spans="1:15" x14ac:dyDescent="0.25">
      <c r="A6" s="34" t="s">
        <v>10</v>
      </c>
      <c r="B6" s="34"/>
      <c r="C6" s="35"/>
      <c r="D6" s="34" t="str">
        <f>$F$1</f>
        <v xml:space="preserve"> - - bitte auswählen - -</v>
      </c>
      <c r="E6" s="32"/>
      <c r="F6" s="36" t="s">
        <v>68</v>
      </c>
      <c r="G6" s="36" t="s">
        <v>17</v>
      </c>
    </row>
    <row r="7" spans="1:15" x14ac:dyDescent="0.25">
      <c r="A7" s="34" t="s">
        <v>11</v>
      </c>
      <c r="B7" s="36"/>
      <c r="C7" s="35"/>
      <c r="D7" s="34" t="str">
        <f t="shared" ref="D7:D25" si="0">$F$1</f>
        <v xml:space="preserve"> - - bitte auswählen - -</v>
      </c>
      <c r="E7" s="32"/>
      <c r="F7" s="36" t="s">
        <v>68</v>
      </c>
      <c r="G7" s="36" t="s">
        <v>17</v>
      </c>
    </row>
    <row r="8" spans="1:15" x14ac:dyDescent="0.25">
      <c r="A8" s="34" t="s">
        <v>12</v>
      </c>
      <c r="B8" s="36"/>
      <c r="C8" s="35"/>
      <c r="D8" s="34" t="str">
        <f t="shared" si="0"/>
        <v xml:space="preserve"> - - bitte auswählen - -</v>
      </c>
      <c r="E8" s="32"/>
      <c r="F8" s="36" t="s">
        <v>68</v>
      </c>
      <c r="G8" s="36" t="s">
        <v>17</v>
      </c>
    </row>
    <row r="9" spans="1:15" x14ac:dyDescent="0.25">
      <c r="A9" s="34" t="s">
        <v>18</v>
      </c>
      <c r="B9" s="34"/>
      <c r="C9" s="35"/>
      <c r="D9" s="34" t="str">
        <f t="shared" si="0"/>
        <v xml:space="preserve"> - - bitte auswählen - -</v>
      </c>
      <c r="E9" s="32"/>
      <c r="F9" s="36" t="s">
        <v>68</v>
      </c>
      <c r="G9" s="36" t="s">
        <v>17</v>
      </c>
    </row>
    <row r="10" spans="1:15" x14ac:dyDescent="0.25">
      <c r="A10" s="34" t="s">
        <v>19</v>
      </c>
      <c r="B10" s="34"/>
      <c r="C10" s="35"/>
      <c r="D10" s="34" t="str">
        <f t="shared" si="0"/>
        <v xml:space="preserve"> - - bitte auswählen - -</v>
      </c>
      <c r="E10" s="32"/>
      <c r="F10" s="36" t="s">
        <v>68</v>
      </c>
      <c r="G10" s="36" t="s">
        <v>17</v>
      </c>
    </row>
    <row r="11" spans="1:15" x14ac:dyDescent="0.25">
      <c r="A11" s="34" t="s">
        <v>20</v>
      </c>
      <c r="B11" s="36"/>
      <c r="C11" s="35"/>
      <c r="D11" s="34" t="str">
        <f t="shared" si="0"/>
        <v xml:space="preserve"> - - bitte auswählen - -</v>
      </c>
      <c r="E11" s="32"/>
      <c r="F11" s="36" t="s">
        <v>68</v>
      </c>
      <c r="G11" s="36" t="s">
        <v>17</v>
      </c>
    </row>
    <row r="12" spans="1:15" x14ac:dyDescent="0.25">
      <c r="A12" s="34" t="s">
        <v>21</v>
      </c>
      <c r="B12" s="36"/>
      <c r="C12" s="35"/>
      <c r="D12" s="34" t="str">
        <f t="shared" si="0"/>
        <v xml:space="preserve"> - - bitte auswählen - -</v>
      </c>
      <c r="E12" s="32"/>
      <c r="F12" s="36" t="s">
        <v>68</v>
      </c>
      <c r="G12" s="36" t="s">
        <v>17</v>
      </c>
    </row>
    <row r="13" spans="1:15" x14ac:dyDescent="0.25">
      <c r="A13" s="34" t="s">
        <v>22</v>
      </c>
      <c r="B13" s="36"/>
      <c r="C13" s="35"/>
      <c r="D13" s="34" t="str">
        <f t="shared" si="0"/>
        <v xml:space="preserve"> - - bitte auswählen - -</v>
      </c>
      <c r="E13" s="32"/>
      <c r="F13" s="36" t="s">
        <v>68</v>
      </c>
      <c r="G13" s="36" t="s">
        <v>17</v>
      </c>
    </row>
    <row r="14" spans="1:15" x14ac:dyDescent="0.25">
      <c r="A14" s="34" t="s">
        <v>23</v>
      </c>
      <c r="B14" s="34"/>
      <c r="C14" s="35"/>
      <c r="D14" s="34" t="str">
        <f t="shared" si="0"/>
        <v xml:space="preserve"> - - bitte auswählen - -</v>
      </c>
      <c r="E14" s="32"/>
      <c r="F14" s="36" t="s">
        <v>68</v>
      </c>
      <c r="G14" s="36" t="s">
        <v>17</v>
      </c>
    </row>
    <row r="15" spans="1:15" x14ac:dyDescent="0.25">
      <c r="A15" s="34" t="s">
        <v>24</v>
      </c>
      <c r="B15" s="36"/>
      <c r="C15" s="35"/>
      <c r="D15" s="34" t="str">
        <f t="shared" si="0"/>
        <v xml:space="preserve"> - - bitte auswählen - -</v>
      </c>
      <c r="E15" s="32"/>
      <c r="F15" s="36" t="s">
        <v>68</v>
      </c>
      <c r="G15" s="36" t="s">
        <v>17</v>
      </c>
    </row>
    <row r="16" spans="1:15" x14ac:dyDescent="0.25">
      <c r="A16" s="34" t="s">
        <v>25</v>
      </c>
      <c r="B16" s="34"/>
      <c r="C16" s="35"/>
      <c r="D16" s="34" t="str">
        <f t="shared" si="0"/>
        <v xml:space="preserve"> - - bitte auswählen - -</v>
      </c>
      <c r="E16" s="32"/>
      <c r="F16" s="36" t="s">
        <v>68</v>
      </c>
      <c r="G16" s="36" t="s">
        <v>17</v>
      </c>
    </row>
    <row r="17" spans="1:7" x14ac:dyDescent="0.25">
      <c r="A17" s="34" t="s">
        <v>26</v>
      </c>
      <c r="B17" s="36"/>
      <c r="C17" s="35"/>
      <c r="D17" s="34" t="str">
        <f t="shared" si="0"/>
        <v xml:space="preserve"> - - bitte auswählen - -</v>
      </c>
      <c r="E17" s="32"/>
      <c r="F17" s="36" t="s">
        <v>68</v>
      </c>
      <c r="G17" s="36" t="s">
        <v>17</v>
      </c>
    </row>
    <row r="18" spans="1:7" x14ac:dyDescent="0.25">
      <c r="A18" s="34" t="s">
        <v>27</v>
      </c>
      <c r="B18" s="34"/>
      <c r="C18" s="35"/>
      <c r="D18" s="34" t="str">
        <f t="shared" si="0"/>
        <v xml:space="preserve"> - - bitte auswählen - -</v>
      </c>
      <c r="E18" s="32"/>
      <c r="F18" s="36" t="s">
        <v>68</v>
      </c>
      <c r="G18" s="36" t="s">
        <v>17</v>
      </c>
    </row>
    <row r="19" spans="1:7" x14ac:dyDescent="0.25">
      <c r="A19" s="34" t="s">
        <v>28</v>
      </c>
      <c r="B19" s="36"/>
      <c r="C19" s="35"/>
      <c r="D19" s="34" t="str">
        <f t="shared" si="0"/>
        <v xml:space="preserve"> - - bitte auswählen - -</v>
      </c>
      <c r="E19" s="32"/>
      <c r="F19" s="36" t="s">
        <v>68</v>
      </c>
      <c r="G19" s="36" t="s">
        <v>17</v>
      </c>
    </row>
    <row r="20" spans="1:7" x14ac:dyDescent="0.25">
      <c r="A20" s="34" t="s">
        <v>29</v>
      </c>
      <c r="B20" s="34"/>
      <c r="C20" s="35"/>
      <c r="D20" s="34" t="str">
        <f t="shared" si="0"/>
        <v xml:space="preserve"> - - bitte auswählen - -</v>
      </c>
      <c r="E20" s="32"/>
      <c r="F20" s="36" t="s">
        <v>68</v>
      </c>
      <c r="G20" s="36" t="s">
        <v>17</v>
      </c>
    </row>
    <row r="21" spans="1:7" x14ac:dyDescent="0.25">
      <c r="A21" s="34" t="s">
        <v>30</v>
      </c>
      <c r="B21" s="36"/>
      <c r="C21" s="35"/>
      <c r="D21" s="34" t="str">
        <f t="shared" si="0"/>
        <v xml:space="preserve"> - - bitte auswählen - -</v>
      </c>
      <c r="E21" s="32"/>
      <c r="F21" s="36" t="s">
        <v>68</v>
      </c>
      <c r="G21" s="36" t="s">
        <v>17</v>
      </c>
    </row>
    <row r="22" spans="1:7" x14ac:dyDescent="0.25">
      <c r="A22" s="34" t="s">
        <v>31</v>
      </c>
      <c r="B22" s="34"/>
      <c r="C22" s="35"/>
      <c r="D22" s="34" t="str">
        <f t="shared" si="0"/>
        <v xml:space="preserve"> - - bitte auswählen - -</v>
      </c>
      <c r="E22" s="32"/>
      <c r="F22" s="36" t="s">
        <v>68</v>
      </c>
      <c r="G22" s="36" t="s">
        <v>17</v>
      </c>
    </row>
    <row r="23" spans="1:7" x14ac:dyDescent="0.25">
      <c r="A23" s="34" t="s">
        <v>32</v>
      </c>
      <c r="B23" s="36"/>
      <c r="C23" s="35"/>
      <c r="D23" s="34" t="str">
        <f t="shared" si="0"/>
        <v xml:space="preserve"> - - bitte auswählen - -</v>
      </c>
      <c r="E23" s="32"/>
      <c r="F23" s="36" t="s">
        <v>68</v>
      </c>
      <c r="G23" s="36" t="s">
        <v>17</v>
      </c>
    </row>
    <row r="24" spans="1:7" x14ac:dyDescent="0.25">
      <c r="A24" s="34" t="s">
        <v>33</v>
      </c>
      <c r="B24" s="34"/>
      <c r="C24" s="35"/>
      <c r="D24" s="34" t="str">
        <f t="shared" si="0"/>
        <v xml:space="preserve"> - - bitte auswählen - -</v>
      </c>
      <c r="E24" s="32"/>
      <c r="F24" s="36" t="s">
        <v>68</v>
      </c>
      <c r="G24" s="36" t="s">
        <v>17</v>
      </c>
    </row>
    <row r="25" spans="1:7" x14ac:dyDescent="0.25">
      <c r="A25" s="34" t="s">
        <v>34</v>
      </c>
      <c r="B25" s="36"/>
      <c r="C25" s="35"/>
      <c r="D25" s="34" t="str">
        <f t="shared" si="0"/>
        <v xml:space="preserve"> - - bitte auswählen - -</v>
      </c>
      <c r="E25" s="32"/>
      <c r="F25" s="36" t="s">
        <v>68</v>
      </c>
      <c r="G25" s="36" t="s">
        <v>17</v>
      </c>
    </row>
    <row r="27" spans="1:7" x14ac:dyDescent="0.25">
      <c r="B27" s="30"/>
    </row>
    <row r="33" s="4" customFormat="1" x14ac:dyDescent="0.25"/>
    <row r="34" s="4" customFormat="1" x14ac:dyDescent="0.25"/>
    <row r="35" s="4" customFormat="1" x14ac:dyDescent="0.25"/>
    <row r="36" s="4" customFormat="1" x14ac:dyDescent="0.25"/>
    <row r="37" s="4" customFormat="1" x14ac:dyDescent="0.25"/>
    <row r="38" s="4" customFormat="1" x14ac:dyDescent="0.25"/>
    <row r="39" s="4" customFormat="1" x14ac:dyDescent="0.25"/>
    <row r="40" s="4" customFormat="1" x14ac:dyDescent="0.25"/>
    <row r="41" s="4" customFormat="1" x14ac:dyDescent="0.25"/>
    <row r="42" s="4" customFormat="1" x14ac:dyDescent="0.25"/>
    <row r="43" s="4" customFormat="1" x14ac:dyDescent="0.25"/>
    <row r="44" s="4" customFormat="1" x14ac:dyDescent="0.25"/>
    <row r="45" s="4" customFormat="1" x14ac:dyDescent="0.25"/>
    <row r="46" s="4" customFormat="1" x14ac:dyDescent="0.25"/>
    <row r="47" s="4" customFormat="1" x14ac:dyDescent="0.25"/>
    <row r="48" s="4" customFormat="1" x14ac:dyDescent="0.25"/>
    <row r="49" s="4" customFormat="1" x14ac:dyDescent="0.25"/>
    <row r="50" s="4" customFormat="1" x14ac:dyDescent="0.25"/>
    <row r="51" s="4" customFormat="1" x14ac:dyDescent="0.25"/>
    <row r="52" s="4" customFormat="1" x14ac:dyDescent="0.25"/>
    <row r="53" s="4" customFormat="1" x14ac:dyDescent="0.25"/>
    <row r="54" s="4" customFormat="1" x14ac:dyDescent="0.25"/>
    <row r="55" s="4" customFormat="1" x14ac:dyDescent="0.25"/>
    <row r="56" s="4" customFormat="1" x14ac:dyDescent="0.25"/>
    <row r="57" s="4" customFormat="1" x14ac:dyDescent="0.25"/>
    <row r="58" s="4" customFormat="1" x14ac:dyDescent="0.25"/>
    <row r="59" s="4" customFormat="1" x14ac:dyDescent="0.25"/>
    <row r="60" s="4" customFormat="1" x14ac:dyDescent="0.25"/>
    <row r="61" s="4" customFormat="1" x14ac:dyDescent="0.25"/>
    <row r="62" s="4" customFormat="1" x14ac:dyDescent="0.25"/>
    <row r="63" s="4" customFormat="1" x14ac:dyDescent="0.25"/>
    <row r="64" s="4" customFormat="1" x14ac:dyDescent="0.25"/>
    <row r="65" s="4" customFormat="1" x14ac:dyDescent="0.25"/>
    <row r="66" s="4" customFormat="1" x14ac:dyDescent="0.25"/>
    <row r="67" s="4" customFormat="1" x14ac:dyDescent="0.25"/>
    <row r="68" s="4" customFormat="1" x14ac:dyDescent="0.25"/>
    <row r="69" s="4" customFormat="1" x14ac:dyDescent="0.25"/>
    <row r="70" s="4" customFormat="1" x14ac:dyDescent="0.25"/>
  </sheetData>
  <mergeCells count="1">
    <mergeCell ref="A1:D1"/>
  </mergeCells>
  <dataValidations count="1">
    <dataValidation type="whole" allowBlank="1" showInputMessage="1" showErrorMessage="1" sqref="E6:E25" xr:uid="{FD7F38B0-95FB-4B6B-9973-4A139D31C118}">
      <formula1>0</formula1>
      <formula2>3600</formula2>
    </dataValidation>
  </dataValidations>
  <pageMargins left="0.7" right="0.7" top="0.78740157499999996" bottom="0.78740157499999996" header="0.3" footer="0.3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E4F136D-DC46-41F3-A39C-960534AC7380}">
          <x14:formula1>
            <xm:f>_xlfn.ANCHORARRAY(Hilfsliste!$A$2)</xm:f>
          </x14:formula1>
          <xm:sqref>B6:B25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9" tint="0.39997558519241921"/>
  </sheetPr>
  <dimension ref="A1:N70"/>
  <sheetViews>
    <sheetView workbookViewId="0">
      <pane xSplit="1" ySplit="5" topLeftCell="B6" activePane="bottomRight" state="frozen"/>
      <selection activeCell="B10" sqref="B10:E10"/>
      <selection pane="topRight" activeCell="B10" sqref="B10:E10"/>
      <selection pane="bottomLeft" activeCell="B10" sqref="B10:E10"/>
      <selection pane="bottomRight" activeCell="B10" sqref="B10:E10"/>
    </sheetView>
  </sheetViews>
  <sheetFormatPr baseColWidth="10" defaultColWidth="9" defaultRowHeight="15" x14ac:dyDescent="0.25"/>
  <cols>
    <col min="1" max="1" width="3.28515625" style="4" customWidth="1"/>
    <col min="2" max="2" width="24.7109375" style="4" customWidth="1"/>
    <col min="3" max="4" width="15.7109375" style="4" customWidth="1"/>
    <col min="5" max="5" width="22.7109375" style="4" customWidth="1"/>
    <col min="6" max="9" width="6.7109375" style="4" customWidth="1"/>
    <col min="10" max="10" width="5.85546875" style="4" customWidth="1"/>
    <col min="11" max="11" width="3.28515625" style="4" customWidth="1"/>
    <col min="12" max="13" width="11.42578125" style="4" customWidth="1"/>
    <col min="14" max="14" width="32.42578125" style="4" bestFit="1" customWidth="1"/>
    <col min="15" max="15" width="37.42578125" style="4" customWidth="1"/>
    <col min="16" max="256" width="11.42578125" style="4" customWidth="1"/>
    <col min="257" max="16384" width="9" style="4"/>
  </cols>
  <sheetData>
    <row r="1" spans="1:14" ht="24" x14ac:dyDescent="0.4">
      <c r="A1" s="53" t="str">
        <f>Gaue!I1</f>
        <v>Jugendfernwettkampf 2026</v>
      </c>
      <c r="B1" s="53"/>
      <c r="C1" s="53"/>
      <c r="D1" s="53"/>
      <c r="E1" s="2" t="str">
        <f>Deckblatt!B10</f>
        <v xml:space="preserve"> - - bitte auswählen - -</v>
      </c>
      <c r="F1" s="3"/>
      <c r="G1" s="3"/>
      <c r="H1" s="3"/>
      <c r="I1" s="3"/>
      <c r="J1" s="3"/>
      <c r="K1" s="3"/>
    </row>
    <row r="3" spans="1:14" ht="21" x14ac:dyDescent="0.35">
      <c r="A3" s="3" t="s">
        <v>791</v>
      </c>
      <c r="N3" s="29" t="str">
        <f>HYPERLINK("#'Deckblatt'!A1","⬅ Zurück zum Deckblatt")</f>
        <v>⬅ Zurück zum Deckblatt</v>
      </c>
    </row>
    <row r="4" spans="1:14" ht="12" customHeight="1" x14ac:dyDescent="0.25">
      <c r="A4" s="16"/>
      <c r="N4" s="40"/>
    </row>
    <row r="5" spans="1:14" x14ac:dyDescent="0.25">
      <c r="A5" s="37" t="s">
        <v>5</v>
      </c>
      <c r="B5" s="33" t="s">
        <v>6</v>
      </c>
      <c r="C5" s="37" t="s">
        <v>7</v>
      </c>
      <c r="D5" s="38" t="s">
        <v>8</v>
      </c>
      <c r="E5" s="33" t="s">
        <v>9</v>
      </c>
      <c r="F5" s="37" t="s">
        <v>10</v>
      </c>
      <c r="G5" s="37" t="s">
        <v>11</v>
      </c>
      <c r="H5" s="37" t="s">
        <v>12</v>
      </c>
      <c r="I5" s="37" t="s">
        <v>13</v>
      </c>
      <c r="J5" s="37" t="s">
        <v>14</v>
      </c>
      <c r="K5" s="37" t="s">
        <v>15</v>
      </c>
    </row>
    <row r="6" spans="1:14" x14ac:dyDescent="0.25">
      <c r="A6" s="34" t="s">
        <v>10</v>
      </c>
      <c r="B6" s="36"/>
      <c r="C6" s="36"/>
      <c r="D6" s="35" t="str">
        <f>$E$1</f>
        <v xml:space="preserve"> - - bitte auswählen - -</v>
      </c>
      <c r="E6" s="36"/>
      <c r="F6" s="39"/>
      <c r="G6" s="39"/>
      <c r="H6" s="39"/>
      <c r="I6" s="32">
        <f t="shared" ref="I6:I55" si="0">SUM(F6:H6)</f>
        <v>0</v>
      </c>
      <c r="J6" s="34" t="s">
        <v>16</v>
      </c>
      <c r="K6" s="34" t="s">
        <v>72</v>
      </c>
    </row>
    <row r="7" spans="1:14" x14ac:dyDescent="0.25">
      <c r="A7" s="34" t="s">
        <v>11</v>
      </c>
      <c r="B7" s="36"/>
      <c r="C7" s="36"/>
      <c r="D7" s="35" t="str">
        <f t="shared" ref="D7:D55" si="1">$E$1</f>
        <v xml:space="preserve"> - - bitte auswählen - -</v>
      </c>
      <c r="E7" s="36"/>
      <c r="F7" s="39"/>
      <c r="G7" s="39"/>
      <c r="H7" s="39"/>
      <c r="I7" s="32">
        <f t="shared" si="0"/>
        <v>0</v>
      </c>
      <c r="J7" s="34" t="s">
        <v>16</v>
      </c>
      <c r="K7" s="34" t="s">
        <v>72</v>
      </c>
    </row>
    <row r="8" spans="1:14" x14ac:dyDescent="0.25">
      <c r="A8" s="34" t="s">
        <v>12</v>
      </c>
      <c r="B8" s="36"/>
      <c r="C8" s="36"/>
      <c r="D8" s="35" t="str">
        <f t="shared" si="1"/>
        <v xml:space="preserve"> - - bitte auswählen - -</v>
      </c>
      <c r="E8" s="36"/>
      <c r="F8" s="39"/>
      <c r="G8" s="39"/>
      <c r="H8" s="39"/>
      <c r="I8" s="32">
        <f t="shared" si="0"/>
        <v>0</v>
      </c>
      <c r="J8" s="34" t="s">
        <v>16</v>
      </c>
      <c r="K8" s="34" t="s">
        <v>72</v>
      </c>
    </row>
    <row r="9" spans="1:14" x14ac:dyDescent="0.25">
      <c r="A9" s="34" t="s">
        <v>18</v>
      </c>
      <c r="B9" s="36"/>
      <c r="C9" s="36"/>
      <c r="D9" s="35" t="str">
        <f t="shared" si="1"/>
        <v xml:space="preserve"> - - bitte auswählen - -</v>
      </c>
      <c r="E9" s="36"/>
      <c r="F9" s="39"/>
      <c r="G9" s="39"/>
      <c r="H9" s="39"/>
      <c r="I9" s="32">
        <f t="shared" si="0"/>
        <v>0</v>
      </c>
      <c r="J9" s="34" t="s">
        <v>16</v>
      </c>
      <c r="K9" s="34" t="s">
        <v>72</v>
      </c>
    </row>
    <row r="10" spans="1:14" x14ac:dyDescent="0.25">
      <c r="A10" s="34" t="s">
        <v>19</v>
      </c>
      <c r="B10" s="36"/>
      <c r="C10" s="36"/>
      <c r="D10" s="35" t="str">
        <f t="shared" si="1"/>
        <v xml:space="preserve"> - - bitte auswählen - -</v>
      </c>
      <c r="E10" s="36"/>
      <c r="F10" s="39"/>
      <c r="G10" s="39"/>
      <c r="H10" s="39"/>
      <c r="I10" s="32">
        <f t="shared" si="0"/>
        <v>0</v>
      </c>
      <c r="J10" s="34" t="s">
        <v>16</v>
      </c>
      <c r="K10" s="34" t="s">
        <v>72</v>
      </c>
    </row>
    <row r="11" spans="1:14" x14ac:dyDescent="0.25">
      <c r="A11" s="34" t="s">
        <v>20</v>
      </c>
      <c r="B11" s="36"/>
      <c r="C11" s="36"/>
      <c r="D11" s="35" t="str">
        <f t="shared" si="1"/>
        <v xml:space="preserve"> - - bitte auswählen - -</v>
      </c>
      <c r="E11" s="36"/>
      <c r="F11" s="39"/>
      <c r="G11" s="39"/>
      <c r="H11" s="39"/>
      <c r="I11" s="32">
        <f t="shared" si="0"/>
        <v>0</v>
      </c>
      <c r="J11" s="34" t="s">
        <v>16</v>
      </c>
      <c r="K11" s="34" t="s">
        <v>72</v>
      </c>
    </row>
    <row r="12" spans="1:14" x14ac:dyDescent="0.25">
      <c r="A12" s="34" t="s">
        <v>21</v>
      </c>
      <c r="B12" s="36"/>
      <c r="C12" s="36"/>
      <c r="D12" s="35" t="str">
        <f t="shared" si="1"/>
        <v xml:space="preserve"> - - bitte auswählen - -</v>
      </c>
      <c r="E12" s="36"/>
      <c r="F12" s="39"/>
      <c r="G12" s="39"/>
      <c r="H12" s="39"/>
      <c r="I12" s="32">
        <f t="shared" si="0"/>
        <v>0</v>
      </c>
      <c r="J12" s="34" t="s">
        <v>16</v>
      </c>
      <c r="K12" s="34" t="s">
        <v>72</v>
      </c>
    </row>
    <row r="13" spans="1:14" x14ac:dyDescent="0.25">
      <c r="A13" s="34" t="s">
        <v>22</v>
      </c>
      <c r="B13" s="36"/>
      <c r="C13" s="36"/>
      <c r="D13" s="35" t="str">
        <f t="shared" si="1"/>
        <v xml:space="preserve"> - - bitte auswählen - -</v>
      </c>
      <c r="E13" s="36"/>
      <c r="F13" s="39"/>
      <c r="G13" s="39"/>
      <c r="H13" s="39"/>
      <c r="I13" s="32">
        <f t="shared" si="0"/>
        <v>0</v>
      </c>
      <c r="J13" s="34" t="s">
        <v>16</v>
      </c>
      <c r="K13" s="34" t="s">
        <v>72</v>
      </c>
    </row>
    <row r="14" spans="1:14" x14ac:dyDescent="0.25">
      <c r="A14" s="34" t="s">
        <v>23</v>
      </c>
      <c r="B14" s="36"/>
      <c r="C14" s="36"/>
      <c r="D14" s="35" t="str">
        <f t="shared" si="1"/>
        <v xml:space="preserve"> - - bitte auswählen - -</v>
      </c>
      <c r="E14" s="36"/>
      <c r="F14" s="39"/>
      <c r="G14" s="39"/>
      <c r="H14" s="39"/>
      <c r="I14" s="32">
        <f t="shared" si="0"/>
        <v>0</v>
      </c>
      <c r="J14" s="34" t="s">
        <v>16</v>
      </c>
      <c r="K14" s="34" t="s">
        <v>72</v>
      </c>
    </row>
    <row r="15" spans="1:14" x14ac:dyDescent="0.25">
      <c r="A15" s="34" t="s">
        <v>24</v>
      </c>
      <c r="B15" s="36"/>
      <c r="C15" s="36"/>
      <c r="D15" s="35" t="str">
        <f t="shared" si="1"/>
        <v xml:space="preserve"> - - bitte auswählen - -</v>
      </c>
      <c r="E15" s="36"/>
      <c r="F15" s="39"/>
      <c r="G15" s="39"/>
      <c r="H15" s="39"/>
      <c r="I15" s="32">
        <f t="shared" si="0"/>
        <v>0</v>
      </c>
      <c r="J15" s="34" t="s">
        <v>16</v>
      </c>
      <c r="K15" s="34" t="s">
        <v>72</v>
      </c>
    </row>
    <row r="16" spans="1:14" x14ac:dyDescent="0.25">
      <c r="A16" s="34" t="s">
        <v>25</v>
      </c>
      <c r="B16" s="36"/>
      <c r="C16" s="36"/>
      <c r="D16" s="35" t="str">
        <f t="shared" si="1"/>
        <v xml:space="preserve"> - - bitte auswählen - -</v>
      </c>
      <c r="E16" s="36"/>
      <c r="F16" s="39"/>
      <c r="G16" s="39"/>
      <c r="H16" s="39"/>
      <c r="I16" s="32">
        <f t="shared" si="0"/>
        <v>0</v>
      </c>
      <c r="J16" s="34" t="s">
        <v>16</v>
      </c>
      <c r="K16" s="34" t="s">
        <v>72</v>
      </c>
    </row>
    <row r="17" spans="1:11" x14ac:dyDescent="0.25">
      <c r="A17" s="34" t="s">
        <v>26</v>
      </c>
      <c r="B17" s="36"/>
      <c r="C17" s="36"/>
      <c r="D17" s="35" t="str">
        <f t="shared" si="1"/>
        <v xml:space="preserve"> - - bitte auswählen - -</v>
      </c>
      <c r="E17" s="36"/>
      <c r="F17" s="39"/>
      <c r="G17" s="39"/>
      <c r="H17" s="39"/>
      <c r="I17" s="32">
        <f t="shared" si="0"/>
        <v>0</v>
      </c>
      <c r="J17" s="34" t="s">
        <v>16</v>
      </c>
      <c r="K17" s="34" t="s">
        <v>72</v>
      </c>
    </row>
    <row r="18" spans="1:11" x14ac:dyDescent="0.25">
      <c r="A18" s="34" t="s">
        <v>27</v>
      </c>
      <c r="B18" s="36"/>
      <c r="C18" s="36"/>
      <c r="D18" s="35" t="str">
        <f t="shared" si="1"/>
        <v xml:space="preserve"> - - bitte auswählen - -</v>
      </c>
      <c r="E18" s="36"/>
      <c r="F18" s="39"/>
      <c r="G18" s="39"/>
      <c r="H18" s="39"/>
      <c r="I18" s="32">
        <f t="shared" si="0"/>
        <v>0</v>
      </c>
      <c r="J18" s="34" t="s">
        <v>16</v>
      </c>
      <c r="K18" s="34" t="s">
        <v>72</v>
      </c>
    </row>
    <row r="19" spans="1:11" x14ac:dyDescent="0.25">
      <c r="A19" s="34" t="s">
        <v>28</v>
      </c>
      <c r="B19" s="36"/>
      <c r="C19" s="36"/>
      <c r="D19" s="35" t="str">
        <f t="shared" si="1"/>
        <v xml:space="preserve"> - - bitte auswählen - -</v>
      </c>
      <c r="E19" s="36"/>
      <c r="F19" s="39"/>
      <c r="G19" s="39"/>
      <c r="H19" s="39"/>
      <c r="I19" s="32">
        <f t="shared" si="0"/>
        <v>0</v>
      </c>
      <c r="J19" s="34" t="s">
        <v>16</v>
      </c>
      <c r="K19" s="34" t="s">
        <v>72</v>
      </c>
    </row>
    <row r="20" spans="1:11" x14ac:dyDescent="0.25">
      <c r="A20" s="34" t="s">
        <v>29</v>
      </c>
      <c r="B20" s="36"/>
      <c r="C20" s="36"/>
      <c r="D20" s="35" t="str">
        <f t="shared" si="1"/>
        <v xml:space="preserve"> - - bitte auswählen - -</v>
      </c>
      <c r="E20" s="36"/>
      <c r="F20" s="39"/>
      <c r="G20" s="39"/>
      <c r="H20" s="39"/>
      <c r="I20" s="32">
        <f t="shared" si="0"/>
        <v>0</v>
      </c>
      <c r="J20" s="34" t="s">
        <v>16</v>
      </c>
      <c r="K20" s="34" t="s">
        <v>72</v>
      </c>
    </row>
    <row r="21" spans="1:11" x14ac:dyDescent="0.25">
      <c r="A21" s="34" t="s">
        <v>30</v>
      </c>
      <c r="B21" s="36"/>
      <c r="C21" s="36"/>
      <c r="D21" s="35" t="str">
        <f t="shared" si="1"/>
        <v xml:space="preserve"> - - bitte auswählen - -</v>
      </c>
      <c r="E21" s="36"/>
      <c r="F21" s="39"/>
      <c r="G21" s="39"/>
      <c r="H21" s="39"/>
      <c r="I21" s="32">
        <f t="shared" si="0"/>
        <v>0</v>
      </c>
      <c r="J21" s="34" t="s">
        <v>16</v>
      </c>
      <c r="K21" s="34" t="s">
        <v>72</v>
      </c>
    </row>
    <row r="22" spans="1:11" x14ac:dyDescent="0.25">
      <c r="A22" s="34" t="s">
        <v>31</v>
      </c>
      <c r="B22" s="36"/>
      <c r="C22" s="36"/>
      <c r="D22" s="35" t="str">
        <f t="shared" si="1"/>
        <v xml:space="preserve"> - - bitte auswählen - -</v>
      </c>
      <c r="E22" s="36"/>
      <c r="F22" s="39"/>
      <c r="G22" s="39"/>
      <c r="H22" s="39"/>
      <c r="I22" s="32">
        <f t="shared" si="0"/>
        <v>0</v>
      </c>
      <c r="J22" s="34" t="s">
        <v>16</v>
      </c>
      <c r="K22" s="34" t="s">
        <v>72</v>
      </c>
    </row>
    <row r="23" spans="1:11" x14ac:dyDescent="0.25">
      <c r="A23" s="34" t="s">
        <v>32</v>
      </c>
      <c r="B23" s="36"/>
      <c r="C23" s="36"/>
      <c r="D23" s="35" t="str">
        <f t="shared" si="1"/>
        <v xml:space="preserve"> - - bitte auswählen - -</v>
      </c>
      <c r="E23" s="36"/>
      <c r="F23" s="39"/>
      <c r="G23" s="39"/>
      <c r="H23" s="39"/>
      <c r="I23" s="32">
        <f t="shared" si="0"/>
        <v>0</v>
      </c>
      <c r="J23" s="34" t="s">
        <v>16</v>
      </c>
      <c r="K23" s="34" t="s">
        <v>72</v>
      </c>
    </row>
    <row r="24" spans="1:11" x14ac:dyDescent="0.25">
      <c r="A24" s="34" t="s">
        <v>33</v>
      </c>
      <c r="B24" s="36"/>
      <c r="C24" s="36"/>
      <c r="D24" s="35" t="str">
        <f t="shared" si="1"/>
        <v xml:space="preserve"> - - bitte auswählen - -</v>
      </c>
      <c r="E24" s="36"/>
      <c r="F24" s="39"/>
      <c r="G24" s="39"/>
      <c r="H24" s="39"/>
      <c r="I24" s="32">
        <f t="shared" si="0"/>
        <v>0</v>
      </c>
      <c r="J24" s="34" t="s">
        <v>16</v>
      </c>
      <c r="K24" s="34" t="s">
        <v>72</v>
      </c>
    </row>
    <row r="25" spans="1:11" x14ac:dyDescent="0.25">
      <c r="A25" s="34" t="s">
        <v>34</v>
      </c>
      <c r="B25" s="36"/>
      <c r="C25" s="36"/>
      <c r="D25" s="35" t="str">
        <f t="shared" si="1"/>
        <v xml:space="preserve"> - - bitte auswählen - -</v>
      </c>
      <c r="E25" s="36"/>
      <c r="F25" s="39"/>
      <c r="G25" s="39"/>
      <c r="H25" s="39"/>
      <c r="I25" s="32">
        <f t="shared" si="0"/>
        <v>0</v>
      </c>
      <c r="J25" s="34" t="s">
        <v>16</v>
      </c>
      <c r="K25" s="34" t="s">
        <v>72</v>
      </c>
    </row>
    <row r="26" spans="1:11" x14ac:dyDescent="0.25">
      <c r="A26" s="34" t="s">
        <v>35</v>
      </c>
      <c r="B26" s="36"/>
      <c r="C26" s="36"/>
      <c r="D26" s="35" t="str">
        <f t="shared" si="1"/>
        <v xml:space="preserve"> - - bitte auswählen - -</v>
      </c>
      <c r="E26" s="36"/>
      <c r="F26" s="39"/>
      <c r="G26" s="39"/>
      <c r="H26" s="39"/>
      <c r="I26" s="32">
        <f t="shared" si="0"/>
        <v>0</v>
      </c>
      <c r="J26" s="34" t="s">
        <v>16</v>
      </c>
      <c r="K26" s="34" t="s">
        <v>72</v>
      </c>
    </row>
    <row r="27" spans="1:11" x14ac:dyDescent="0.25">
      <c r="A27" s="34" t="s">
        <v>36</v>
      </c>
      <c r="B27" s="36"/>
      <c r="C27" s="36"/>
      <c r="D27" s="35" t="str">
        <f t="shared" si="1"/>
        <v xml:space="preserve"> - - bitte auswählen - -</v>
      </c>
      <c r="E27" s="36"/>
      <c r="F27" s="39"/>
      <c r="G27" s="39"/>
      <c r="H27" s="39"/>
      <c r="I27" s="32">
        <f t="shared" si="0"/>
        <v>0</v>
      </c>
      <c r="J27" s="34" t="s">
        <v>16</v>
      </c>
      <c r="K27" s="34" t="s">
        <v>72</v>
      </c>
    </row>
    <row r="28" spans="1:11" x14ac:dyDescent="0.25">
      <c r="A28" s="34" t="s">
        <v>37</v>
      </c>
      <c r="B28" s="36"/>
      <c r="C28" s="36"/>
      <c r="D28" s="35" t="str">
        <f t="shared" si="1"/>
        <v xml:space="preserve"> - - bitte auswählen - -</v>
      </c>
      <c r="E28" s="36"/>
      <c r="F28" s="39"/>
      <c r="G28" s="39"/>
      <c r="H28" s="39"/>
      <c r="I28" s="32">
        <f t="shared" si="0"/>
        <v>0</v>
      </c>
      <c r="J28" s="34" t="s">
        <v>16</v>
      </c>
      <c r="K28" s="34" t="s">
        <v>72</v>
      </c>
    </row>
    <row r="29" spans="1:11" x14ac:dyDescent="0.25">
      <c r="A29" s="34" t="s">
        <v>38</v>
      </c>
      <c r="B29" s="36"/>
      <c r="C29" s="36"/>
      <c r="D29" s="35" t="str">
        <f t="shared" si="1"/>
        <v xml:space="preserve"> - - bitte auswählen - -</v>
      </c>
      <c r="E29" s="36"/>
      <c r="F29" s="39"/>
      <c r="G29" s="39"/>
      <c r="H29" s="39"/>
      <c r="I29" s="32">
        <f t="shared" si="0"/>
        <v>0</v>
      </c>
      <c r="J29" s="34" t="s">
        <v>16</v>
      </c>
      <c r="K29" s="34" t="s">
        <v>72</v>
      </c>
    </row>
    <row r="30" spans="1:11" x14ac:dyDescent="0.25">
      <c r="A30" s="34" t="s">
        <v>39</v>
      </c>
      <c r="B30" s="36"/>
      <c r="C30" s="36"/>
      <c r="D30" s="35" t="str">
        <f t="shared" si="1"/>
        <v xml:space="preserve"> - - bitte auswählen - -</v>
      </c>
      <c r="E30" s="36"/>
      <c r="F30" s="39"/>
      <c r="G30" s="39"/>
      <c r="H30" s="39"/>
      <c r="I30" s="32">
        <f t="shared" si="0"/>
        <v>0</v>
      </c>
      <c r="J30" s="34" t="s">
        <v>16</v>
      </c>
      <c r="K30" s="34" t="s">
        <v>72</v>
      </c>
    </row>
    <row r="31" spans="1:11" x14ac:dyDescent="0.25">
      <c r="A31" s="34" t="s">
        <v>40</v>
      </c>
      <c r="B31" s="36"/>
      <c r="C31" s="36"/>
      <c r="D31" s="35" t="str">
        <f t="shared" si="1"/>
        <v xml:space="preserve"> - - bitte auswählen - -</v>
      </c>
      <c r="E31" s="36"/>
      <c r="F31" s="39"/>
      <c r="G31" s="39"/>
      <c r="H31" s="39"/>
      <c r="I31" s="32">
        <f t="shared" si="0"/>
        <v>0</v>
      </c>
      <c r="J31" s="34" t="s">
        <v>16</v>
      </c>
      <c r="K31" s="34" t="s">
        <v>72</v>
      </c>
    </row>
    <row r="32" spans="1:11" x14ac:dyDescent="0.25">
      <c r="A32" s="34" t="s">
        <v>41</v>
      </c>
      <c r="B32" s="36"/>
      <c r="C32" s="36"/>
      <c r="D32" s="35" t="str">
        <f t="shared" si="1"/>
        <v xml:space="preserve"> - - bitte auswählen - -</v>
      </c>
      <c r="E32" s="36"/>
      <c r="F32" s="39"/>
      <c r="G32" s="39"/>
      <c r="H32" s="39"/>
      <c r="I32" s="32">
        <f t="shared" si="0"/>
        <v>0</v>
      </c>
      <c r="J32" s="34" t="s">
        <v>16</v>
      </c>
      <c r="K32" s="34" t="s">
        <v>72</v>
      </c>
    </row>
    <row r="33" spans="1:11" x14ac:dyDescent="0.25">
      <c r="A33" s="34" t="s">
        <v>42</v>
      </c>
      <c r="B33" s="36"/>
      <c r="C33" s="36"/>
      <c r="D33" s="35" t="str">
        <f t="shared" si="1"/>
        <v xml:space="preserve"> - - bitte auswählen - -</v>
      </c>
      <c r="E33" s="36"/>
      <c r="F33" s="39"/>
      <c r="G33" s="39"/>
      <c r="H33" s="39"/>
      <c r="I33" s="32">
        <f t="shared" si="0"/>
        <v>0</v>
      </c>
      <c r="J33" s="34" t="s">
        <v>16</v>
      </c>
      <c r="K33" s="34" t="s">
        <v>72</v>
      </c>
    </row>
    <row r="34" spans="1:11" x14ac:dyDescent="0.25">
      <c r="A34" s="34" t="s">
        <v>43</v>
      </c>
      <c r="B34" s="36"/>
      <c r="C34" s="36"/>
      <c r="D34" s="35" t="str">
        <f t="shared" si="1"/>
        <v xml:space="preserve"> - - bitte auswählen - -</v>
      </c>
      <c r="E34" s="36"/>
      <c r="F34" s="39"/>
      <c r="G34" s="39"/>
      <c r="H34" s="39"/>
      <c r="I34" s="32">
        <f t="shared" si="0"/>
        <v>0</v>
      </c>
      <c r="J34" s="34" t="s">
        <v>16</v>
      </c>
      <c r="K34" s="34" t="s">
        <v>72</v>
      </c>
    </row>
    <row r="35" spans="1:11" x14ac:dyDescent="0.25">
      <c r="A35" s="34" t="s">
        <v>44</v>
      </c>
      <c r="B35" s="36"/>
      <c r="C35" s="36"/>
      <c r="D35" s="35" t="str">
        <f t="shared" si="1"/>
        <v xml:space="preserve"> - - bitte auswählen - -</v>
      </c>
      <c r="E35" s="36"/>
      <c r="F35" s="39"/>
      <c r="G35" s="39"/>
      <c r="H35" s="39"/>
      <c r="I35" s="32">
        <f t="shared" si="0"/>
        <v>0</v>
      </c>
      <c r="J35" s="34" t="s">
        <v>16</v>
      </c>
      <c r="K35" s="34" t="s">
        <v>72</v>
      </c>
    </row>
    <row r="36" spans="1:11" x14ac:dyDescent="0.25">
      <c r="A36" s="34" t="s">
        <v>45</v>
      </c>
      <c r="B36" s="36"/>
      <c r="C36" s="36"/>
      <c r="D36" s="35" t="str">
        <f t="shared" si="1"/>
        <v xml:space="preserve"> - - bitte auswählen - -</v>
      </c>
      <c r="E36" s="36"/>
      <c r="F36" s="39"/>
      <c r="G36" s="39"/>
      <c r="H36" s="39"/>
      <c r="I36" s="32">
        <f t="shared" si="0"/>
        <v>0</v>
      </c>
      <c r="J36" s="34" t="s">
        <v>16</v>
      </c>
      <c r="K36" s="34" t="s">
        <v>72</v>
      </c>
    </row>
    <row r="37" spans="1:11" x14ac:dyDescent="0.25">
      <c r="A37" s="34" t="s">
        <v>46</v>
      </c>
      <c r="B37" s="36"/>
      <c r="C37" s="36"/>
      <c r="D37" s="35" t="str">
        <f t="shared" si="1"/>
        <v xml:space="preserve"> - - bitte auswählen - -</v>
      </c>
      <c r="E37" s="36"/>
      <c r="F37" s="39"/>
      <c r="G37" s="39"/>
      <c r="H37" s="39"/>
      <c r="I37" s="32">
        <f t="shared" si="0"/>
        <v>0</v>
      </c>
      <c r="J37" s="34" t="s">
        <v>16</v>
      </c>
      <c r="K37" s="34" t="s">
        <v>72</v>
      </c>
    </row>
    <row r="38" spans="1:11" x14ac:dyDescent="0.25">
      <c r="A38" s="34" t="s">
        <v>47</v>
      </c>
      <c r="B38" s="36"/>
      <c r="C38" s="36"/>
      <c r="D38" s="35" t="str">
        <f t="shared" si="1"/>
        <v xml:space="preserve"> - - bitte auswählen - -</v>
      </c>
      <c r="E38" s="36"/>
      <c r="F38" s="39"/>
      <c r="G38" s="39"/>
      <c r="H38" s="39"/>
      <c r="I38" s="32">
        <f t="shared" si="0"/>
        <v>0</v>
      </c>
      <c r="J38" s="34" t="s">
        <v>16</v>
      </c>
      <c r="K38" s="34" t="s">
        <v>72</v>
      </c>
    </row>
    <row r="39" spans="1:11" x14ac:dyDescent="0.25">
      <c r="A39" s="34" t="s">
        <v>48</v>
      </c>
      <c r="B39" s="36"/>
      <c r="C39" s="36"/>
      <c r="D39" s="35" t="str">
        <f t="shared" si="1"/>
        <v xml:space="preserve"> - - bitte auswählen - -</v>
      </c>
      <c r="E39" s="36"/>
      <c r="F39" s="39"/>
      <c r="G39" s="39"/>
      <c r="H39" s="39"/>
      <c r="I39" s="32">
        <f t="shared" si="0"/>
        <v>0</v>
      </c>
      <c r="J39" s="34" t="s">
        <v>16</v>
      </c>
      <c r="K39" s="34" t="s">
        <v>72</v>
      </c>
    </row>
    <row r="40" spans="1:11" x14ac:dyDescent="0.25">
      <c r="A40" s="34" t="s">
        <v>49</v>
      </c>
      <c r="B40" s="36"/>
      <c r="C40" s="36"/>
      <c r="D40" s="35" t="str">
        <f t="shared" si="1"/>
        <v xml:space="preserve"> - - bitte auswählen - -</v>
      </c>
      <c r="E40" s="36"/>
      <c r="F40" s="39"/>
      <c r="G40" s="39"/>
      <c r="H40" s="39"/>
      <c r="I40" s="32">
        <f t="shared" si="0"/>
        <v>0</v>
      </c>
      <c r="J40" s="34" t="s">
        <v>16</v>
      </c>
      <c r="K40" s="34" t="s">
        <v>72</v>
      </c>
    </row>
    <row r="41" spans="1:11" x14ac:dyDescent="0.25">
      <c r="A41" s="34" t="s">
        <v>50</v>
      </c>
      <c r="B41" s="36"/>
      <c r="C41" s="36"/>
      <c r="D41" s="35" t="str">
        <f t="shared" si="1"/>
        <v xml:space="preserve"> - - bitte auswählen - -</v>
      </c>
      <c r="E41" s="36"/>
      <c r="F41" s="39"/>
      <c r="G41" s="39"/>
      <c r="H41" s="39"/>
      <c r="I41" s="32">
        <f t="shared" si="0"/>
        <v>0</v>
      </c>
      <c r="J41" s="34" t="s">
        <v>16</v>
      </c>
      <c r="K41" s="34" t="s">
        <v>72</v>
      </c>
    </row>
    <row r="42" spans="1:11" x14ac:dyDescent="0.25">
      <c r="A42" s="34" t="s">
        <v>51</v>
      </c>
      <c r="B42" s="36"/>
      <c r="C42" s="36"/>
      <c r="D42" s="35" t="str">
        <f t="shared" si="1"/>
        <v xml:space="preserve"> - - bitte auswählen - -</v>
      </c>
      <c r="E42" s="36"/>
      <c r="F42" s="39"/>
      <c r="G42" s="39"/>
      <c r="H42" s="39"/>
      <c r="I42" s="32">
        <f t="shared" si="0"/>
        <v>0</v>
      </c>
      <c r="J42" s="34" t="s">
        <v>16</v>
      </c>
      <c r="K42" s="34" t="s">
        <v>72</v>
      </c>
    </row>
    <row r="43" spans="1:11" x14ac:dyDescent="0.25">
      <c r="A43" s="34" t="s">
        <v>52</v>
      </c>
      <c r="B43" s="36"/>
      <c r="C43" s="36"/>
      <c r="D43" s="35" t="str">
        <f t="shared" si="1"/>
        <v xml:space="preserve"> - - bitte auswählen - -</v>
      </c>
      <c r="E43" s="36"/>
      <c r="F43" s="39"/>
      <c r="G43" s="39"/>
      <c r="H43" s="39"/>
      <c r="I43" s="32">
        <f t="shared" si="0"/>
        <v>0</v>
      </c>
      <c r="J43" s="34" t="s">
        <v>16</v>
      </c>
      <c r="K43" s="34" t="s">
        <v>72</v>
      </c>
    </row>
    <row r="44" spans="1:11" x14ac:dyDescent="0.25">
      <c r="A44" s="34" t="s">
        <v>53</v>
      </c>
      <c r="B44" s="36"/>
      <c r="C44" s="36"/>
      <c r="D44" s="35" t="str">
        <f t="shared" si="1"/>
        <v xml:space="preserve"> - - bitte auswählen - -</v>
      </c>
      <c r="E44" s="36"/>
      <c r="F44" s="39"/>
      <c r="G44" s="39"/>
      <c r="H44" s="39"/>
      <c r="I44" s="32">
        <f t="shared" si="0"/>
        <v>0</v>
      </c>
      <c r="J44" s="34" t="s">
        <v>16</v>
      </c>
      <c r="K44" s="34" t="s">
        <v>72</v>
      </c>
    </row>
    <row r="45" spans="1:11" x14ac:dyDescent="0.25">
      <c r="A45" s="34" t="s">
        <v>54</v>
      </c>
      <c r="B45" s="36"/>
      <c r="C45" s="36"/>
      <c r="D45" s="35" t="str">
        <f t="shared" si="1"/>
        <v xml:space="preserve"> - - bitte auswählen - -</v>
      </c>
      <c r="E45" s="36"/>
      <c r="F45" s="39"/>
      <c r="G45" s="39"/>
      <c r="H45" s="39"/>
      <c r="I45" s="32">
        <f t="shared" si="0"/>
        <v>0</v>
      </c>
      <c r="J45" s="34" t="s">
        <v>16</v>
      </c>
      <c r="K45" s="34" t="s">
        <v>72</v>
      </c>
    </row>
    <row r="46" spans="1:11" x14ac:dyDescent="0.25">
      <c r="A46" s="34" t="s">
        <v>55</v>
      </c>
      <c r="B46" s="36"/>
      <c r="C46" s="36"/>
      <c r="D46" s="35" t="str">
        <f t="shared" si="1"/>
        <v xml:space="preserve"> - - bitte auswählen - -</v>
      </c>
      <c r="E46" s="36"/>
      <c r="F46" s="39"/>
      <c r="G46" s="39"/>
      <c r="H46" s="39"/>
      <c r="I46" s="32">
        <f t="shared" si="0"/>
        <v>0</v>
      </c>
      <c r="J46" s="34" t="s">
        <v>16</v>
      </c>
      <c r="K46" s="34" t="s">
        <v>72</v>
      </c>
    </row>
    <row r="47" spans="1:11" x14ac:dyDescent="0.25">
      <c r="A47" s="34" t="s">
        <v>56</v>
      </c>
      <c r="B47" s="36"/>
      <c r="C47" s="36"/>
      <c r="D47" s="35" t="str">
        <f t="shared" si="1"/>
        <v xml:space="preserve"> - - bitte auswählen - -</v>
      </c>
      <c r="E47" s="36"/>
      <c r="F47" s="39"/>
      <c r="G47" s="39"/>
      <c r="H47" s="39"/>
      <c r="I47" s="32">
        <f t="shared" si="0"/>
        <v>0</v>
      </c>
      <c r="J47" s="34" t="s">
        <v>16</v>
      </c>
      <c r="K47" s="34" t="s">
        <v>72</v>
      </c>
    </row>
    <row r="48" spans="1:11" x14ac:dyDescent="0.25">
      <c r="A48" s="34" t="s">
        <v>57</v>
      </c>
      <c r="B48" s="36"/>
      <c r="C48" s="36"/>
      <c r="D48" s="35" t="str">
        <f t="shared" si="1"/>
        <v xml:space="preserve"> - - bitte auswählen - -</v>
      </c>
      <c r="E48" s="36"/>
      <c r="F48" s="39"/>
      <c r="G48" s="39"/>
      <c r="H48" s="39"/>
      <c r="I48" s="32">
        <f t="shared" si="0"/>
        <v>0</v>
      </c>
      <c r="J48" s="34" t="s">
        <v>16</v>
      </c>
      <c r="K48" s="34" t="s">
        <v>72</v>
      </c>
    </row>
    <row r="49" spans="1:11" x14ac:dyDescent="0.25">
      <c r="A49" s="34" t="s">
        <v>58</v>
      </c>
      <c r="B49" s="36"/>
      <c r="C49" s="36"/>
      <c r="D49" s="35" t="str">
        <f t="shared" si="1"/>
        <v xml:space="preserve"> - - bitte auswählen - -</v>
      </c>
      <c r="E49" s="36"/>
      <c r="F49" s="39"/>
      <c r="G49" s="39"/>
      <c r="H49" s="39"/>
      <c r="I49" s="32">
        <f t="shared" si="0"/>
        <v>0</v>
      </c>
      <c r="J49" s="34" t="s">
        <v>16</v>
      </c>
      <c r="K49" s="34" t="s">
        <v>72</v>
      </c>
    </row>
    <row r="50" spans="1:11" x14ac:dyDescent="0.25">
      <c r="A50" s="34" t="s">
        <v>59</v>
      </c>
      <c r="B50" s="36"/>
      <c r="C50" s="36"/>
      <c r="D50" s="35" t="str">
        <f t="shared" si="1"/>
        <v xml:space="preserve"> - - bitte auswählen - -</v>
      </c>
      <c r="E50" s="36"/>
      <c r="F50" s="39"/>
      <c r="G50" s="39"/>
      <c r="H50" s="39"/>
      <c r="I50" s="32">
        <f t="shared" si="0"/>
        <v>0</v>
      </c>
      <c r="J50" s="34" t="s">
        <v>16</v>
      </c>
      <c r="K50" s="34" t="s">
        <v>72</v>
      </c>
    </row>
    <row r="51" spans="1:11" x14ac:dyDescent="0.25">
      <c r="A51" s="34" t="s">
        <v>60</v>
      </c>
      <c r="B51" s="36"/>
      <c r="C51" s="36"/>
      <c r="D51" s="35" t="str">
        <f t="shared" si="1"/>
        <v xml:space="preserve"> - - bitte auswählen - -</v>
      </c>
      <c r="E51" s="36"/>
      <c r="F51" s="39"/>
      <c r="G51" s="39"/>
      <c r="H51" s="39"/>
      <c r="I51" s="32">
        <f t="shared" si="0"/>
        <v>0</v>
      </c>
      <c r="J51" s="34" t="s">
        <v>16</v>
      </c>
      <c r="K51" s="34" t="s">
        <v>72</v>
      </c>
    </row>
    <row r="52" spans="1:11" x14ac:dyDescent="0.25">
      <c r="A52" s="34" t="s">
        <v>61</v>
      </c>
      <c r="B52" s="36"/>
      <c r="C52" s="36"/>
      <c r="D52" s="35" t="str">
        <f t="shared" si="1"/>
        <v xml:space="preserve"> - - bitte auswählen - -</v>
      </c>
      <c r="E52" s="36"/>
      <c r="F52" s="39"/>
      <c r="G52" s="39"/>
      <c r="H52" s="39"/>
      <c r="I52" s="32">
        <f t="shared" si="0"/>
        <v>0</v>
      </c>
      <c r="J52" s="34" t="s">
        <v>16</v>
      </c>
      <c r="K52" s="34" t="s">
        <v>72</v>
      </c>
    </row>
    <row r="53" spans="1:11" x14ac:dyDescent="0.25">
      <c r="A53" s="34" t="s">
        <v>62</v>
      </c>
      <c r="B53" s="36"/>
      <c r="C53" s="36"/>
      <c r="D53" s="35" t="str">
        <f t="shared" si="1"/>
        <v xml:space="preserve"> - - bitte auswählen - -</v>
      </c>
      <c r="E53" s="36"/>
      <c r="F53" s="39"/>
      <c r="G53" s="39"/>
      <c r="H53" s="39"/>
      <c r="I53" s="32">
        <f t="shared" si="0"/>
        <v>0</v>
      </c>
      <c r="J53" s="34" t="s">
        <v>16</v>
      </c>
      <c r="K53" s="34" t="s">
        <v>72</v>
      </c>
    </row>
    <row r="54" spans="1:11" x14ac:dyDescent="0.25">
      <c r="A54" s="34" t="s">
        <v>63</v>
      </c>
      <c r="B54" s="36"/>
      <c r="C54" s="36"/>
      <c r="D54" s="35" t="str">
        <f t="shared" si="1"/>
        <v xml:space="preserve"> - - bitte auswählen - -</v>
      </c>
      <c r="E54" s="36"/>
      <c r="F54" s="39"/>
      <c r="G54" s="39"/>
      <c r="H54" s="39"/>
      <c r="I54" s="32">
        <f t="shared" si="0"/>
        <v>0</v>
      </c>
      <c r="J54" s="34" t="s">
        <v>16</v>
      </c>
      <c r="K54" s="34" t="s">
        <v>72</v>
      </c>
    </row>
    <row r="55" spans="1:11" x14ac:dyDescent="0.25">
      <c r="A55" s="34" t="s">
        <v>64</v>
      </c>
      <c r="B55" s="36"/>
      <c r="C55" s="36"/>
      <c r="D55" s="35" t="str">
        <f t="shared" si="1"/>
        <v xml:space="preserve"> - - bitte auswählen - -</v>
      </c>
      <c r="E55" s="36"/>
      <c r="F55" s="39"/>
      <c r="G55" s="39"/>
      <c r="H55" s="39"/>
      <c r="I55" s="32">
        <f t="shared" si="0"/>
        <v>0</v>
      </c>
      <c r="J55" s="34" t="s">
        <v>16</v>
      </c>
      <c r="K55" s="34" t="s">
        <v>72</v>
      </c>
    </row>
    <row r="57" spans="1:11" x14ac:dyDescent="0.25">
      <c r="B57" s="30"/>
    </row>
    <row r="65" s="4" customFormat="1" x14ac:dyDescent="0.25"/>
    <row r="66" s="4" customFormat="1" x14ac:dyDescent="0.25"/>
    <row r="67" s="4" customFormat="1" x14ac:dyDescent="0.25"/>
    <row r="68" s="4" customFormat="1" x14ac:dyDescent="0.25"/>
    <row r="69" s="4" customFormat="1" x14ac:dyDescent="0.25"/>
    <row r="70" s="4" customFormat="1" x14ac:dyDescent="0.25"/>
  </sheetData>
  <mergeCells count="1">
    <mergeCell ref="A1:D1"/>
  </mergeCells>
  <dataValidations count="1">
    <dataValidation type="whole" allowBlank="1" showInputMessage="1" showErrorMessage="1" sqref="F6:H55" xr:uid="{3135B683-2C9C-44E3-9703-D98E3824D643}">
      <formula1>0</formula1>
      <formula2>200</formula2>
    </dataValidation>
  </dataValidations>
  <pageMargins left="0.7" right="0.7" top="0.78740157499999996" bottom="0.78740157499999996" header="0.3" footer="0.3"/>
  <pageSetup paperSize="9" orientation="landscape" horizontalDpi="4294967293" verticalDpi="12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2AA2728-0262-4A08-9183-AC2E49CEEC19}">
          <x14:formula1>
            <xm:f>_xlfn.ANCHORARRAY(Hilfsliste!$A$2)</xm:f>
          </x14:formula1>
          <xm:sqref>E6:E55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9" tint="0.39997558519241921"/>
  </sheetPr>
  <dimension ref="A1:N70"/>
  <sheetViews>
    <sheetView topLeftCell="A18" workbookViewId="0">
      <selection activeCell="B10" sqref="B10:E10"/>
    </sheetView>
  </sheetViews>
  <sheetFormatPr baseColWidth="10" defaultColWidth="9" defaultRowHeight="15" x14ac:dyDescent="0.25"/>
  <cols>
    <col min="1" max="1" width="3.28515625" style="4" customWidth="1"/>
    <col min="2" max="2" width="24.7109375" style="4" customWidth="1"/>
    <col min="3" max="4" width="15.7109375" style="4" customWidth="1"/>
    <col min="5" max="5" width="22.7109375" style="4" customWidth="1"/>
    <col min="6" max="9" width="6.7109375" style="4" customWidth="1"/>
    <col min="10" max="10" width="5.85546875" style="4" customWidth="1"/>
    <col min="11" max="11" width="3.28515625" style="4" customWidth="1"/>
    <col min="12" max="13" width="11.42578125" style="4" customWidth="1"/>
    <col min="14" max="14" width="32.42578125" style="4" bestFit="1" customWidth="1"/>
    <col min="15" max="15" width="37.42578125" style="4" customWidth="1"/>
    <col min="16" max="256" width="11.42578125" style="4" customWidth="1"/>
    <col min="257" max="16384" width="9" style="4"/>
  </cols>
  <sheetData>
    <row r="1" spans="1:14" ht="24" x14ac:dyDescent="0.4">
      <c r="A1" s="53" t="str">
        <f>Gaue!I1</f>
        <v>Jugendfernwettkampf 2026</v>
      </c>
      <c r="B1" s="53"/>
      <c r="C1" s="53"/>
      <c r="D1" s="53"/>
      <c r="E1" s="2" t="str">
        <f>Deckblatt!B10</f>
        <v xml:space="preserve"> - - bitte auswählen - -</v>
      </c>
      <c r="F1" s="3"/>
      <c r="G1" s="3"/>
      <c r="H1" s="3"/>
      <c r="I1" s="3"/>
      <c r="J1" s="3"/>
      <c r="K1" s="3"/>
    </row>
    <row r="3" spans="1:14" ht="21" x14ac:dyDescent="0.35">
      <c r="A3" s="3" t="s">
        <v>73</v>
      </c>
      <c r="N3" s="29" t="str">
        <f>HYPERLINK("#'Deckblatt'!A1","⬅ Zurück zum Deckblatt")</f>
        <v>⬅ Zurück zum Deckblatt</v>
      </c>
    </row>
    <row r="5" spans="1:14" x14ac:dyDescent="0.25">
      <c r="A5" s="37" t="s">
        <v>5</v>
      </c>
      <c r="B5" s="33" t="s">
        <v>6</v>
      </c>
      <c r="C5" s="37" t="s">
        <v>7</v>
      </c>
      <c r="D5" s="38" t="s">
        <v>8</v>
      </c>
      <c r="E5" s="33" t="s">
        <v>9</v>
      </c>
      <c r="F5" s="37" t="s">
        <v>10</v>
      </c>
      <c r="G5" s="37" t="s">
        <v>11</v>
      </c>
      <c r="H5" s="37" t="s">
        <v>12</v>
      </c>
      <c r="I5" s="37" t="s">
        <v>13</v>
      </c>
      <c r="J5" s="37" t="s">
        <v>14</v>
      </c>
      <c r="K5" s="37" t="s">
        <v>15</v>
      </c>
    </row>
    <row r="6" spans="1:14" x14ac:dyDescent="0.25">
      <c r="A6" s="34" t="s">
        <v>10</v>
      </c>
      <c r="B6" s="36"/>
      <c r="C6" s="36"/>
      <c r="D6" s="35" t="str">
        <f>$E$1</f>
        <v xml:space="preserve"> - - bitte auswählen - -</v>
      </c>
      <c r="E6" s="36"/>
      <c r="F6" s="39"/>
      <c r="G6" s="39"/>
      <c r="H6" s="39"/>
      <c r="I6" s="32">
        <f t="shared" ref="I6:I55" si="0">SUM(F6:H6)</f>
        <v>0</v>
      </c>
      <c r="J6" s="34" t="s">
        <v>66</v>
      </c>
      <c r="K6" s="34" t="s">
        <v>72</v>
      </c>
    </row>
    <row r="7" spans="1:14" x14ac:dyDescent="0.25">
      <c r="A7" s="34" t="s">
        <v>11</v>
      </c>
      <c r="B7" s="36"/>
      <c r="C7" s="36"/>
      <c r="D7" s="35" t="str">
        <f t="shared" ref="D7:D55" si="1">$E$1</f>
        <v xml:space="preserve"> - - bitte auswählen - -</v>
      </c>
      <c r="E7" s="36"/>
      <c r="F7" s="39"/>
      <c r="G7" s="39"/>
      <c r="H7" s="39"/>
      <c r="I7" s="32">
        <f t="shared" si="0"/>
        <v>0</v>
      </c>
      <c r="J7" s="34" t="s">
        <v>66</v>
      </c>
      <c r="K7" s="34" t="s">
        <v>72</v>
      </c>
    </row>
    <row r="8" spans="1:14" x14ac:dyDescent="0.25">
      <c r="A8" s="34" t="s">
        <v>12</v>
      </c>
      <c r="B8" s="36"/>
      <c r="C8" s="36"/>
      <c r="D8" s="35" t="str">
        <f t="shared" si="1"/>
        <v xml:space="preserve"> - - bitte auswählen - -</v>
      </c>
      <c r="E8" s="36"/>
      <c r="F8" s="39"/>
      <c r="G8" s="39"/>
      <c r="H8" s="39"/>
      <c r="I8" s="32">
        <f t="shared" si="0"/>
        <v>0</v>
      </c>
      <c r="J8" s="34" t="s">
        <v>66</v>
      </c>
      <c r="K8" s="34" t="s">
        <v>72</v>
      </c>
    </row>
    <row r="9" spans="1:14" x14ac:dyDescent="0.25">
      <c r="A9" s="34" t="s">
        <v>18</v>
      </c>
      <c r="B9" s="36"/>
      <c r="C9" s="36"/>
      <c r="D9" s="35" t="str">
        <f t="shared" si="1"/>
        <v xml:space="preserve"> - - bitte auswählen - -</v>
      </c>
      <c r="E9" s="36"/>
      <c r="F9" s="39"/>
      <c r="G9" s="39"/>
      <c r="H9" s="39"/>
      <c r="I9" s="32">
        <f t="shared" si="0"/>
        <v>0</v>
      </c>
      <c r="J9" s="34" t="s">
        <v>66</v>
      </c>
      <c r="K9" s="34" t="s">
        <v>72</v>
      </c>
    </row>
    <row r="10" spans="1:14" x14ac:dyDescent="0.25">
      <c r="A10" s="34" t="s">
        <v>19</v>
      </c>
      <c r="B10" s="36"/>
      <c r="C10" s="36"/>
      <c r="D10" s="35" t="str">
        <f t="shared" si="1"/>
        <v xml:space="preserve"> - - bitte auswählen - -</v>
      </c>
      <c r="E10" s="36"/>
      <c r="F10" s="39"/>
      <c r="G10" s="39"/>
      <c r="H10" s="39"/>
      <c r="I10" s="32">
        <f t="shared" si="0"/>
        <v>0</v>
      </c>
      <c r="J10" s="34" t="s">
        <v>66</v>
      </c>
      <c r="K10" s="34" t="s">
        <v>72</v>
      </c>
    </row>
    <row r="11" spans="1:14" x14ac:dyDescent="0.25">
      <c r="A11" s="34" t="s">
        <v>20</v>
      </c>
      <c r="B11" s="36"/>
      <c r="C11" s="36"/>
      <c r="D11" s="35" t="str">
        <f t="shared" si="1"/>
        <v xml:space="preserve"> - - bitte auswählen - -</v>
      </c>
      <c r="E11" s="36"/>
      <c r="F11" s="39"/>
      <c r="G11" s="39"/>
      <c r="H11" s="39"/>
      <c r="I11" s="32">
        <f t="shared" si="0"/>
        <v>0</v>
      </c>
      <c r="J11" s="34" t="s">
        <v>66</v>
      </c>
      <c r="K11" s="34" t="s">
        <v>72</v>
      </c>
    </row>
    <row r="12" spans="1:14" x14ac:dyDescent="0.25">
      <c r="A12" s="34" t="s">
        <v>21</v>
      </c>
      <c r="B12" s="36"/>
      <c r="C12" s="36"/>
      <c r="D12" s="35" t="str">
        <f t="shared" si="1"/>
        <v xml:space="preserve"> - - bitte auswählen - -</v>
      </c>
      <c r="E12" s="36"/>
      <c r="F12" s="39"/>
      <c r="G12" s="39"/>
      <c r="H12" s="39"/>
      <c r="I12" s="32">
        <f t="shared" si="0"/>
        <v>0</v>
      </c>
      <c r="J12" s="34" t="s">
        <v>66</v>
      </c>
      <c r="K12" s="34" t="s">
        <v>72</v>
      </c>
    </row>
    <row r="13" spans="1:14" x14ac:dyDescent="0.25">
      <c r="A13" s="34" t="s">
        <v>22</v>
      </c>
      <c r="B13" s="36"/>
      <c r="C13" s="36"/>
      <c r="D13" s="35" t="str">
        <f t="shared" si="1"/>
        <v xml:space="preserve"> - - bitte auswählen - -</v>
      </c>
      <c r="E13" s="36"/>
      <c r="F13" s="39"/>
      <c r="G13" s="39"/>
      <c r="H13" s="39"/>
      <c r="I13" s="32">
        <f t="shared" si="0"/>
        <v>0</v>
      </c>
      <c r="J13" s="34" t="s">
        <v>66</v>
      </c>
      <c r="K13" s="34" t="s">
        <v>72</v>
      </c>
    </row>
    <row r="14" spans="1:14" x14ac:dyDescent="0.25">
      <c r="A14" s="34" t="s">
        <v>23</v>
      </c>
      <c r="B14" s="36"/>
      <c r="C14" s="36"/>
      <c r="D14" s="35" t="str">
        <f t="shared" si="1"/>
        <v xml:space="preserve"> - - bitte auswählen - -</v>
      </c>
      <c r="E14" s="36"/>
      <c r="F14" s="39"/>
      <c r="G14" s="39"/>
      <c r="H14" s="39"/>
      <c r="I14" s="32">
        <f t="shared" si="0"/>
        <v>0</v>
      </c>
      <c r="J14" s="34" t="s">
        <v>66</v>
      </c>
      <c r="K14" s="34" t="s">
        <v>72</v>
      </c>
    </row>
    <row r="15" spans="1:14" x14ac:dyDescent="0.25">
      <c r="A15" s="34" t="s">
        <v>24</v>
      </c>
      <c r="B15" s="36"/>
      <c r="C15" s="36"/>
      <c r="D15" s="35" t="str">
        <f t="shared" si="1"/>
        <v xml:space="preserve"> - - bitte auswählen - -</v>
      </c>
      <c r="E15" s="36"/>
      <c r="F15" s="39"/>
      <c r="G15" s="39"/>
      <c r="H15" s="39"/>
      <c r="I15" s="32">
        <f t="shared" si="0"/>
        <v>0</v>
      </c>
      <c r="J15" s="34" t="s">
        <v>66</v>
      </c>
      <c r="K15" s="34" t="s">
        <v>72</v>
      </c>
    </row>
    <row r="16" spans="1:14" x14ac:dyDescent="0.25">
      <c r="A16" s="34" t="s">
        <v>25</v>
      </c>
      <c r="B16" s="36"/>
      <c r="C16" s="36"/>
      <c r="D16" s="35" t="str">
        <f t="shared" si="1"/>
        <v xml:space="preserve"> - - bitte auswählen - -</v>
      </c>
      <c r="E16" s="36"/>
      <c r="F16" s="39"/>
      <c r="G16" s="39"/>
      <c r="H16" s="39"/>
      <c r="I16" s="32">
        <f t="shared" si="0"/>
        <v>0</v>
      </c>
      <c r="J16" s="34" t="s">
        <v>66</v>
      </c>
      <c r="K16" s="34" t="s">
        <v>72</v>
      </c>
    </row>
    <row r="17" spans="1:11" x14ac:dyDescent="0.25">
      <c r="A17" s="34" t="s">
        <v>26</v>
      </c>
      <c r="B17" s="36"/>
      <c r="C17" s="36"/>
      <c r="D17" s="35" t="str">
        <f t="shared" si="1"/>
        <v xml:space="preserve"> - - bitte auswählen - -</v>
      </c>
      <c r="E17" s="36"/>
      <c r="F17" s="39"/>
      <c r="G17" s="39"/>
      <c r="H17" s="39"/>
      <c r="I17" s="32">
        <f t="shared" si="0"/>
        <v>0</v>
      </c>
      <c r="J17" s="34" t="s">
        <v>66</v>
      </c>
      <c r="K17" s="34" t="s">
        <v>72</v>
      </c>
    </row>
    <row r="18" spans="1:11" x14ac:dyDescent="0.25">
      <c r="A18" s="34" t="s">
        <v>27</v>
      </c>
      <c r="B18" s="36"/>
      <c r="C18" s="36"/>
      <c r="D18" s="35" t="str">
        <f t="shared" si="1"/>
        <v xml:space="preserve"> - - bitte auswählen - -</v>
      </c>
      <c r="E18" s="36"/>
      <c r="F18" s="39"/>
      <c r="G18" s="39"/>
      <c r="H18" s="39"/>
      <c r="I18" s="32">
        <f t="shared" si="0"/>
        <v>0</v>
      </c>
      <c r="J18" s="34" t="s">
        <v>66</v>
      </c>
      <c r="K18" s="34" t="s">
        <v>72</v>
      </c>
    </row>
    <row r="19" spans="1:11" x14ac:dyDescent="0.25">
      <c r="A19" s="34" t="s">
        <v>28</v>
      </c>
      <c r="B19" s="36"/>
      <c r="C19" s="36"/>
      <c r="D19" s="35" t="str">
        <f t="shared" si="1"/>
        <v xml:space="preserve"> - - bitte auswählen - -</v>
      </c>
      <c r="E19" s="36"/>
      <c r="F19" s="39"/>
      <c r="G19" s="39"/>
      <c r="H19" s="39"/>
      <c r="I19" s="32">
        <f t="shared" si="0"/>
        <v>0</v>
      </c>
      <c r="J19" s="34" t="s">
        <v>66</v>
      </c>
      <c r="K19" s="34" t="s">
        <v>72</v>
      </c>
    </row>
    <row r="20" spans="1:11" x14ac:dyDescent="0.25">
      <c r="A20" s="34" t="s">
        <v>29</v>
      </c>
      <c r="B20" s="36"/>
      <c r="C20" s="36"/>
      <c r="D20" s="35" t="str">
        <f t="shared" si="1"/>
        <v xml:space="preserve"> - - bitte auswählen - -</v>
      </c>
      <c r="E20" s="36"/>
      <c r="F20" s="39"/>
      <c r="G20" s="39"/>
      <c r="H20" s="39"/>
      <c r="I20" s="32">
        <f t="shared" si="0"/>
        <v>0</v>
      </c>
      <c r="J20" s="34" t="s">
        <v>66</v>
      </c>
      <c r="K20" s="34" t="s">
        <v>72</v>
      </c>
    </row>
    <row r="21" spans="1:11" x14ac:dyDescent="0.25">
      <c r="A21" s="34" t="s">
        <v>30</v>
      </c>
      <c r="B21" s="36"/>
      <c r="C21" s="36"/>
      <c r="D21" s="35" t="str">
        <f t="shared" si="1"/>
        <v xml:space="preserve"> - - bitte auswählen - -</v>
      </c>
      <c r="E21" s="36"/>
      <c r="F21" s="39"/>
      <c r="G21" s="39"/>
      <c r="H21" s="39"/>
      <c r="I21" s="32">
        <f t="shared" si="0"/>
        <v>0</v>
      </c>
      <c r="J21" s="34" t="s">
        <v>66</v>
      </c>
      <c r="K21" s="34" t="s">
        <v>72</v>
      </c>
    </row>
    <row r="22" spans="1:11" x14ac:dyDescent="0.25">
      <c r="A22" s="34" t="s">
        <v>31</v>
      </c>
      <c r="B22" s="36"/>
      <c r="C22" s="36"/>
      <c r="D22" s="35" t="str">
        <f t="shared" si="1"/>
        <v xml:space="preserve"> - - bitte auswählen - -</v>
      </c>
      <c r="E22" s="36"/>
      <c r="F22" s="39"/>
      <c r="G22" s="39"/>
      <c r="H22" s="39"/>
      <c r="I22" s="32">
        <f t="shared" si="0"/>
        <v>0</v>
      </c>
      <c r="J22" s="34" t="s">
        <v>66</v>
      </c>
      <c r="K22" s="34" t="s">
        <v>72</v>
      </c>
    </row>
    <row r="23" spans="1:11" x14ac:dyDescent="0.25">
      <c r="A23" s="34" t="s">
        <v>32</v>
      </c>
      <c r="B23" s="36"/>
      <c r="C23" s="36"/>
      <c r="D23" s="35" t="str">
        <f t="shared" si="1"/>
        <v xml:space="preserve"> - - bitte auswählen - -</v>
      </c>
      <c r="E23" s="36"/>
      <c r="F23" s="39"/>
      <c r="G23" s="39"/>
      <c r="H23" s="39"/>
      <c r="I23" s="32">
        <f t="shared" si="0"/>
        <v>0</v>
      </c>
      <c r="J23" s="34" t="s">
        <v>66</v>
      </c>
      <c r="K23" s="34" t="s">
        <v>72</v>
      </c>
    </row>
    <row r="24" spans="1:11" x14ac:dyDescent="0.25">
      <c r="A24" s="34" t="s">
        <v>33</v>
      </c>
      <c r="B24" s="36"/>
      <c r="C24" s="36"/>
      <c r="D24" s="35" t="str">
        <f t="shared" si="1"/>
        <v xml:space="preserve"> - - bitte auswählen - -</v>
      </c>
      <c r="E24" s="36"/>
      <c r="F24" s="39"/>
      <c r="G24" s="39"/>
      <c r="H24" s="39"/>
      <c r="I24" s="32">
        <f t="shared" si="0"/>
        <v>0</v>
      </c>
      <c r="J24" s="34" t="s">
        <v>66</v>
      </c>
      <c r="K24" s="34" t="s">
        <v>72</v>
      </c>
    </row>
    <row r="25" spans="1:11" x14ac:dyDescent="0.25">
      <c r="A25" s="34" t="s">
        <v>34</v>
      </c>
      <c r="B25" s="36"/>
      <c r="C25" s="36"/>
      <c r="D25" s="35" t="str">
        <f t="shared" si="1"/>
        <v xml:space="preserve"> - - bitte auswählen - -</v>
      </c>
      <c r="E25" s="36"/>
      <c r="F25" s="39"/>
      <c r="G25" s="39"/>
      <c r="H25" s="39"/>
      <c r="I25" s="32">
        <f t="shared" si="0"/>
        <v>0</v>
      </c>
      <c r="J25" s="34" t="s">
        <v>66</v>
      </c>
      <c r="K25" s="34" t="s">
        <v>72</v>
      </c>
    </row>
    <row r="26" spans="1:11" x14ac:dyDescent="0.25">
      <c r="A26" s="34" t="s">
        <v>35</v>
      </c>
      <c r="B26" s="36"/>
      <c r="C26" s="36"/>
      <c r="D26" s="35" t="str">
        <f t="shared" si="1"/>
        <v xml:space="preserve"> - - bitte auswählen - -</v>
      </c>
      <c r="E26" s="36"/>
      <c r="F26" s="39"/>
      <c r="G26" s="39"/>
      <c r="H26" s="39"/>
      <c r="I26" s="32">
        <f t="shared" si="0"/>
        <v>0</v>
      </c>
      <c r="J26" s="34" t="s">
        <v>66</v>
      </c>
      <c r="K26" s="34" t="s">
        <v>72</v>
      </c>
    </row>
    <row r="27" spans="1:11" x14ac:dyDescent="0.25">
      <c r="A27" s="34" t="s">
        <v>36</v>
      </c>
      <c r="B27" s="36"/>
      <c r="C27" s="36"/>
      <c r="D27" s="35" t="str">
        <f t="shared" si="1"/>
        <v xml:space="preserve"> - - bitte auswählen - -</v>
      </c>
      <c r="E27" s="36"/>
      <c r="F27" s="39"/>
      <c r="G27" s="39"/>
      <c r="H27" s="39"/>
      <c r="I27" s="32">
        <f t="shared" si="0"/>
        <v>0</v>
      </c>
      <c r="J27" s="34" t="s">
        <v>66</v>
      </c>
      <c r="K27" s="34" t="s">
        <v>72</v>
      </c>
    </row>
    <row r="28" spans="1:11" x14ac:dyDescent="0.25">
      <c r="A28" s="34" t="s">
        <v>37</v>
      </c>
      <c r="B28" s="36"/>
      <c r="C28" s="36"/>
      <c r="D28" s="35" t="str">
        <f t="shared" si="1"/>
        <v xml:space="preserve"> - - bitte auswählen - -</v>
      </c>
      <c r="E28" s="36"/>
      <c r="F28" s="39"/>
      <c r="G28" s="39"/>
      <c r="H28" s="39"/>
      <c r="I28" s="32">
        <f t="shared" si="0"/>
        <v>0</v>
      </c>
      <c r="J28" s="34" t="s">
        <v>66</v>
      </c>
      <c r="K28" s="34" t="s">
        <v>72</v>
      </c>
    </row>
    <row r="29" spans="1:11" x14ac:dyDescent="0.25">
      <c r="A29" s="34" t="s">
        <v>38</v>
      </c>
      <c r="B29" s="36"/>
      <c r="C29" s="36"/>
      <c r="D29" s="35" t="str">
        <f t="shared" si="1"/>
        <v xml:space="preserve"> - - bitte auswählen - -</v>
      </c>
      <c r="E29" s="36"/>
      <c r="F29" s="39"/>
      <c r="G29" s="39"/>
      <c r="H29" s="39"/>
      <c r="I29" s="32">
        <f t="shared" si="0"/>
        <v>0</v>
      </c>
      <c r="J29" s="34" t="s">
        <v>66</v>
      </c>
      <c r="K29" s="34" t="s">
        <v>72</v>
      </c>
    </row>
    <row r="30" spans="1:11" x14ac:dyDescent="0.25">
      <c r="A30" s="34" t="s">
        <v>39</v>
      </c>
      <c r="B30" s="36"/>
      <c r="C30" s="36"/>
      <c r="D30" s="35" t="str">
        <f t="shared" si="1"/>
        <v xml:space="preserve"> - - bitte auswählen - -</v>
      </c>
      <c r="E30" s="36"/>
      <c r="F30" s="39"/>
      <c r="G30" s="39"/>
      <c r="H30" s="39"/>
      <c r="I30" s="32">
        <f t="shared" si="0"/>
        <v>0</v>
      </c>
      <c r="J30" s="34" t="s">
        <v>66</v>
      </c>
      <c r="K30" s="34" t="s">
        <v>72</v>
      </c>
    </row>
    <row r="31" spans="1:11" x14ac:dyDescent="0.25">
      <c r="A31" s="34" t="s">
        <v>40</v>
      </c>
      <c r="B31" s="36"/>
      <c r="C31" s="36"/>
      <c r="D31" s="35" t="str">
        <f t="shared" si="1"/>
        <v xml:space="preserve"> - - bitte auswählen - -</v>
      </c>
      <c r="E31" s="36"/>
      <c r="F31" s="39"/>
      <c r="G31" s="39"/>
      <c r="H31" s="39"/>
      <c r="I31" s="32">
        <f t="shared" si="0"/>
        <v>0</v>
      </c>
      <c r="J31" s="34" t="s">
        <v>66</v>
      </c>
      <c r="K31" s="34" t="s">
        <v>72</v>
      </c>
    </row>
    <row r="32" spans="1:11" x14ac:dyDescent="0.25">
      <c r="A32" s="34" t="s">
        <v>41</v>
      </c>
      <c r="B32" s="36"/>
      <c r="C32" s="36"/>
      <c r="D32" s="35" t="str">
        <f t="shared" si="1"/>
        <v xml:space="preserve"> - - bitte auswählen - -</v>
      </c>
      <c r="E32" s="36"/>
      <c r="F32" s="39"/>
      <c r="G32" s="39"/>
      <c r="H32" s="39"/>
      <c r="I32" s="32">
        <f t="shared" si="0"/>
        <v>0</v>
      </c>
      <c r="J32" s="34" t="s">
        <v>66</v>
      </c>
      <c r="K32" s="34" t="s">
        <v>72</v>
      </c>
    </row>
    <row r="33" spans="1:11" x14ac:dyDescent="0.25">
      <c r="A33" s="34" t="s">
        <v>42</v>
      </c>
      <c r="B33" s="36"/>
      <c r="C33" s="36"/>
      <c r="D33" s="35" t="str">
        <f t="shared" si="1"/>
        <v xml:space="preserve"> - - bitte auswählen - -</v>
      </c>
      <c r="E33" s="36"/>
      <c r="F33" s="39"/>
      <c r="G33" s="39"/>
      <c r="H33" s="39"/>
      <c r="I33" s="32">
        <f t="shared" si="0"/>
        <v>0</v>
      </c>
      <c r="J33" s="34" t="s">
        <v>66</v>
      </c>
      <c r="K33" s="34" t="s">
        <v>72</v>
      </c>
    </row>
    <row r="34" spans="1:11" x14ac:dyDescent="0.25">
      <c r="A34" s="34" t="s">
        <v>43</v>
      </c>
      <c r="B34" s="36"/>
      <c r="C34" s="36"/>
      <c r="D34" s="35" t="str">
        <f t="shared" si="1"/>
        <v xml:space="preserve"> - - bitte auswählen - -</v>
      </c>
      <c r="E34" s="36"/>
      <c r="F34" s="39"/>
      <c r="G34" s="39"/>
      <c r="H34" s="39"/>
      <c r="I34" s="32">
        <f t="shared" si="0"/>
        <v>0</v>
      </c>
      <c r="J34" s="34" t="s">
        <v>66</v>
      </c>
      <c r="K34" s="34" t="s">
        <v>72</v>
      </c>
    </row>
    <row r="35" spans="1:11" x14ac:dyDescent="0.25">
      <c r="A35" s="34" t="s">
        <v>44</v>
      </c>
      <c r="B35" s="36"/>
      <c r="C35" s="36"/>
      <c r="D35" s="35" t="str">
        <f t="shared" si="1"/>
        <v xml:space="preserve"> - - bitte auswählen - -</v>
      </c>
      <c r="E35" s="36"/>
      <c r="F35" s="39"/>
      <c r="G35" s="39"/>
      <c r="H35" s="39"/>
      <c r="I35" s="32">
        <f t="shared" si="0"/>
        <v>0</v>
      </c>
      <c r="J35" s="34" t="s">
        <v>66</v>
      </c>
      <c r="K35" s="34" t="s">
        <v>72</v>
      </c>
    </row>
    <row r="36" spans="1:11" x14ac:dyDescent="0.25">
      <c r="A36" s="34" t="s">
        <v>45</v>
      </c>
      <c r="B36" s="36"/>
      <c r="C36" s="36"/>
      <c r="D36" s="35" t="str">
        <f t="shared" si="1"/>
        <v xml:space="preserve"> - - bitte auswählen - -</v>
      </c>
      <c r="E36" s="36"/>
      <c r="F36" s="39"/>
      <c r="G36" s="39"/>
      <c r="H36" s="39"/>
      <c r="I36" s="32">
        <f t="shared" si="0"/>
        <v>0</v>
      </c>
      <c r="J36" s="34" t="s">
        <v>66</v>
      </c>
      <c r="K36" s="34" t="s">
        <v>72</v>
      </c>
    </row>
    <row r="37" spans="1:11" x14ac:dyDescent="0.25">
      <c r="A37" s="34" t="s">
        <v>46</v>
      </c>
      <c r="B37" s="36"/>
      <c r="C37" s="36"/>
      <c r="D37" s="35" t="str">
        <f t="shared" si="1"/>
        <v xml:space="preserve"> - - bitte auswählen - -</v>
      </c>
      <c r="E37" s="36"/>
      <c r="F37" s="39"/>
      <c r="G37" s="39"/>
      <c r="H37" s="39"/>
      <c r="I37" s="32">
        <f t="shared" si="0"/>
        <v>0</v>
      </c>
      <c r="J37" s="34" t="s">
        <v>66</v>
      </c>
      <c r="K37" s="34" t="s">
        <v>72</v>
      </c>
    </row>
    <row r="38" spans="1:11" x14ac:dyDescent="0.25">
      <c r="A38" s="34" t="s">
        <v>47</v>
      </c>
      <c r="B38" s="36"/>
      <c r="C38" s="36"/>
      <c r="D38" s="35" t="str">
        <f t="shared" si="1"/>
        <v xml:space="preserve"> - - bitte auswählen - -</v>
      </c>
      <c r="E38" s="36"/>
      <c r="F38" s="39"/>
      <c r="G38" s="39"/>
      <c r="H38" s="39"/>
      <c r="I38" s="32">
        <f t="shared" si="0"/>
        <v>0</v>
      </c>
      <c r="J38" s="34" t="s">
        <v>66</v>
      </c>
      <c r="K38" s="34" t="s">
        <v>72</v>
      </c>
    </row>
    <row r="39" spans="1:11" x14ac:dyDescent="0.25">
      <c r="A39" s="34" t="s">
        <v>48</v>
      </c>
      <c r="B39" s="36"/>
      <c r="C39" s="36"/>
      <c r="D39" s="35" t="str">
        <f t="shared" si="1"/>
        <v xml:space="preserve"> - - bitte auswählen - -</v>
      </c>
      <c r="E39" s="36"/>
      <c r="F39" s="39"/>
      <c r="G39" s="39"/>
      <c r="H39" s="39"/>
      <c r="I39" s="32">
        <f t="shared" si="0"/>
        <v>0</v>
      </c>
      <c r="J39" s="34" t="s">
        <v>66</v>
      </c>
      <c r="K39" s="34" t="s">
        <v>72</v>
      </c>
    </row>
    <row r="40" spans="1:11" x14ac:dyDescent="0.25">
      <c r="A40" s="34" t="s">
        <v>49</v>
      </c>
      <c r="B40" s="36"/>
      <c r="C40" s="36"/>
      <c r="D40" s="35" t="str">
        <f t="shared" si="1"/>
        <v xml:space="preserve"> - - bitte auswählen - -</v>
      </c>
      <c r="E40" s="36"/>
      <c r="F40" s="39"/>
      <c r="G40" s="39"/>
      <c r="H40" s="39"/>
      <c r="I40" s="32">
        <f t="shared" si="0"/>
        <v>0</v>
      </c>
      <c r="J40" s="34" t="s">
        <v>66</v>
      </c>
      <c r="K40" s="34" t="s">
        <v>72</v>
      </c>
    </row>
    <row r="41" spans="1:11" x14ac:dyDescent="0.25">
      <c r="A41" s="34" t="s">
        <v>50</v>
      </c>
      <c r="B41" s="36"/>
      <c r="C41" s="36"/>
      <c r="D41" s="35" t="str">
        <f t="shared" si="1"/>
        <v xml:space="preserve"> - - bitte auswählen - -</v>
      </c>
      <c r="E41" s="36"/>
      <c r="F41" s="39"/>
      <c r="G41" s="39"/>
      <c r="H41" s="39"/>
      <c r="I41" s="32">
        <f t="shared" si="0"/>
        <v>0</v>
      </c>
      <c r="J41" s="34" t="s">
        <v>66</v>
      </c>
      <c r="K41" s="34" t="s">
        <v>72</v>
      </c>
    </row>
    <row r="42" spans="1:11" x14ac:dyDescent="0.25">
      <c r="A42" s="34" t="s">
        <v>51</v>
      </c>
      <c r="B42" s="36"/>
      <c r="C42" s="36"/>
      <c r="D42" s="35" t="str">
        <f t="shared" si="1"/>
        <v xml:space="preserve"> - - bitte auswählen - -</v>
      </c>
      <c r="E42" s="36"/>
      <c r="F42" s="39"/>
      <c r="G42" s="39"/>
      <c r="H42" s="39"/>
      <c r="I42" s="32">
        <f t="shared" si="0"/>
        <v>0</v>
      </c>
      <c r="J42" s="34" t="s">
        <v>66</v>
      </c>
      <c r="K42" s="34" t="s">
        <v>72</v>
      </c>
    </row>
    <row r="43" spans="1:11" x14ac:dyDescent="0.25">
      <c r="A43" s="34" t="s">
        <v>52</v>
      </c>
      <c r="B43" s="36"/>
      <c r="C43" s="36"/>
      <c r="D43" s="35" t="str">
        <f t="shared" si="1"/>
        <v xml:space="preserve"> - - bitte auswählen - -</v>
      </c>
      <c r="E43" s="36"/>
      <c r="F43" s="39"/>
      <c r="G43" s="39"/>
      <c r="H43" s="39"/>
      <c r="I43" s="32">
        <f t="shared" si="0"/>
        <v>0</v>
      </c>
      <c r="J43" s="34" t="s">
        <v>66</v>
      </c>
      <c r="K43" s="34" t="s">
        <v>72</v>
      </c>
    </row>
    <row r="44" spans="1:11" x14ac:dyDescent="0.25">
      <c r="A44" s="34" t="s">
        <v>53</v>
      </c>
      <c r="B44" s="36"/>
      <c r="C44" s="36"/>
      <c r="D44" s="35" t="str">
        <f t="shared" si="1"/>
        <v xml:space="preserve"> - - bitte auswählen - -</v>
      </c>
      <c r="E44" s="36"/>
      <c r="F44" s="39"/>
      <c r="G44" s="39"/>
      <c r="H44" s="39"/>
      <c r="I44" s="32">
        <f t="shared" si="0"/>
        <v>0</v>
      </c>
      <c r="J44" s="34" t="s">
        <v>66</v>
      </c>
      <c r="K44" s="34" t="s">
        <v>72</v>
      </c>
    </row>
    <row r="45" spans="1:11" x14ac:dyDescent="0.25">
      <c r="A45" s="34" t="s">
        <v>54</v>
      </c>
      <c r="B45" s="36"/>
      <c r="C45" s="36"/>
      <c r="D45" s="35" t="str">
        <f t="shared" si="1"/>
        <v xml:space="preserve"> - - bitte auswählen - -</v>
      </c>
      <c r="E45" s="36"/>
      <c r="F45" s="39"/>
      <c r="G45" s="39"/>
      <c r="H45" s="39"/>
      <c r="I45" s="32">
        <f t="shared" si="0"/>
        <v>0</v>
      </c>
      <c r="J45" s="34" t="s">
        <v>66</v>
      </c>
      <c r="K45" s="34" t="s">
        <v>72</v>
      </c>
    </row>
    <row r="46" spans="1:11" x14ac:dyDescent="0.25">
      <c r="A46" s="34" t="s">
        <v>55</v>
      </c>
      <c r="B46" s="36"/>
      <c r="C46" s="36"/>
      <c r="D46" s="35" t="str">
        <f t="shared" si="1"/>
        <v xml:space="preserve"> - - bitte auswählen - -</v>
      </c>
      <c r="E46" s="36"/>
      <c r="F46" s="39"/>
      <c r="G46" s="39"/>
      <c r="H46" s="39"/>
      <c r="I46" s="32">
        <f t="shared" si="0"/>
        <v>0</v>
      </c>
      <c r="J46" s="34" t="s">
        <v>66</v>
      </c>
      <c r="K46" s="34" t="s">
        <v>72</v>
      </c>
    </row>
    <row r="47" spans="1:11" x14ac:dyDescent="0.25">
      <c r="A47" s="34" t="s">
        <v>56</v>
      </c>
      <c r="B47" s="36"/>
      <c r="C47" s="36"/>
      <c r="D47" s="35" t="str">
        <f t="shared" si="1"/>
        <v xml:space="preserve"> - - bitte auswählen - -</v>
      </c>
      <c r="E47" s="36"/>
      <c r="F47" s="39"/>
      <c r="G47" s="39"/>
      <c r="H47" s="39"/>
      <c r="I47" s="32">
        <f t="shared" si="0"/>
        <v>0</v>
      </c>
      <c r="J47" s="34" t="s">
        <v>66</v>
      </c>
      <c r="K47" s="34" t="s">
        <v>72</v>
      </c>
    </row>
    <row r="48" spans="1:11" x14ac:dyDescent="0.25">
      <c r="A48" s="34" t="s">
        <v>57</v>
      </c>
      <c r="B48" s="36"/>
      <c r="C48" s="36"/>
      <c r="D48" s="35" t="str">
        <f t="shared" si="1"/>
        <v xml:space="preserve"> - - bitte auswählen - -</v>
      </c>
      <c r="E48" s="36"/>
      <c r="F48" s="39"/>
      <c r="G48" s="39"/>
      <c r="H48" s="39"/>
      <c r="I48" s="32">
        <f t="shared" si="0"/>
        <v>0</v>
      </c>
      <c r="J48" s="34" t="s">
        <v>66</v>
      </c>
      <c r="K48" s="34" t="s">
        <v>72</v>
      </c>
    </row>
    <row r="49" spans="1:11" x14ac:dyDescent="0.25">
      <c r="A49" s="34" t="s">
        <v>58</v>
      </c>
      <c r="B49" s="36"/>
      <c r="C49" s="36"/>
      <c r="D49" s="35" t="str">
        <f t="shared" si="1"/>
        <v xml:space="preserve"> - - bitte auswählen - -</v>
      </c>
      <c r="E49" s="36"/>
      <c r="F49" s="39"/>
      <c r="G49" s="39"/>
      <c r="H49" s="39"/>
      <c r="I49" s="32">
        <f t="shared" si="0"/>
        <v>0</v>
      </c>
      <c r="J49" s="34" t="s">
        <v>66</v>
      </c>
      <c r="K49" s="34" t="s">
        <v>72</v>
      </c>
    </row>
    <row r="50" spans="1:11" x14ac:dyDescent="0.25">
      <c r="A50" s="34" t="s">
        <v>59</v>
      </c>
      <c r="B50" s="36"/>
      <c r="C50" s="36"/>
      <c r="D50" s="35" t="str">
        <f t="shared" si="1"/>
        <v xml:space="preserve"> - - bitte auswählen - -</v>
      </c>
      <c r="E50" s="36"/>
      <c r="F50" s="39"/>
      <c r="G50" s="39"/>
      <c r="H50" s="39"/>
      <c r="I50" s="32">
        <f t="shared" si="0"/>
        <v>0</v>
      </c>
      <c r="J50" s="34" t="s">
        <v>66</v>
      </c>
      <c r="K50" s="34" t="s">
        <v>72</v>
      </c>
    </row>
    <row r="51" spans="1:11" x14ac:dyDescent="0.25">
      <c r="A51" s="34" t="s">
        <v>60</v>
      </c>
      <c r="B51" s="36"/>
      <c r="C51" s="36"/>
      <c r="D51" s="35" t="str">
        <f t="shared" si="1"/>
        <v xml:space="preserve"> - - bitte auswählen - -</v>
      </c>
      <c r="E51" s="36"/>
      <c r="F51" s="39"/>
      <c r="G51" s="39"/>
      <c r="H51" s="39"/>
      <c r="I51" s="32">
        <f t="shared" si="0"/>
        <v>0</v>
      </c>
      <c r="J51" s="34" t="s">
        <v>66</v>
      </c>
      <c r="K51" s="34" t="s">
        <v>72</v>
      </c>
    </row>
    <row r="52" spans="1:11" x14ac:dyDescent="0.25">
      <c r="A52" s="34" t="s">
        <v>61</v>
      </c>
      <c r="B52" s="36"/>
      <c r="C52" s="36"/>
      <c r="D52" s="35" t="str">
        <f t="shared" si="1"/>
        <v xml:space="preserve"> - - bitte auswählen - -</v>
      </c>
      <c r="E52" s="36"/>
      <c r="F52" s="39"/>
      <c r="G52" s="39"/>
      <c r="H52" s="39"/>
      <c r="I52" s="32">
        <f t="shared" si="0"/>
        <v>0</v>
      </c>
      <c r="J52" s="34" t="s">
        <v>66</v>
      </c>
      <c r="K52" s="34" t="s">
        <v>72</v>
      </c>
    </row>
    <row r="53" spans="1:11" x14ac:dyDescent="0.25">
      <c r="A53" s="34" t="s">
        <v>62</v>
      </c>
      <c r="B53" s="36"/>
      <c r="C53" s="36"/>
      <c r="D53" s="35" t="str">
        <f t="shared" si="1"/>
        <v xml:space="preserve"> - - bitte auswählen - -</v>
      </c>
      <c r="E53" s="36"/>
      <c r="F53" s="39"/>
      <c r="G53" s="39"/>
      <c r="H53" s="39"/>
      <c r="I53" s="32">
        <f t="shared" si="0"/>
        <v>0</v>
      </c>
      <c r="J53" s="34" t="s">
        <v>66</v>
      </c>
      <c r="K53" s="34" t="s">
        <v>72</v>
      </c>
    </row>
    <row r="54" spans="1:11" x14ac:dyDescent="0.25">
      <c r="A54" s="34" t="s">
        <v>63</v>
      </c>
      <c r="B54" s="36"/>
      <c r="C54" s="36"/>
      <c r="D54" s="35" t="str">
        <f t="shared" si="1"/>
        <v xml:space="preserve"> - - bitte auswählen - -</v>
      </c>
      <c r="E54" s="36"/>
      <c r="F54" s="39"/>
      <c r="G54" s="39"/>
      <c r="H54" s="39"/>
      <c r="I54" s="32">
        <f t="shared" si="0"/>
        <v>0</v>
      </c>
      <c r="J54" s="34" t="s">
        <v>66</v>
      </c>
      <c r="K54" s="34" t="s">
        <v>72</v>
      </c>
    </row>
    <row r="55" spans="1:11" x14ac:dyDescent="0.25">
      <c r="A55" s="34" t="s">
        <v>64</v>
      </c>
      <c r="B55" s="36"/>
      <c r="C55" s="36"/>
      <c r="D55" s="35" t="str">
        <f t="shared" si="1"/>
        <v xml:space="preserve"> - - bitte auswählen - -</v>
      </c>
      <c r="E55" s="36"/>
      <c r="F55" s="39"/>
      <c r="G55" s="39"/>
      <c r="H55" s="39"/>
      <c r="I55" s="32">
        <f t="shared" si="0"/>
        <v>0</v>
      </c>
      <c r="J55" s="34" t="s">
        <v>66</v>
      </c>
      <c r="K55" s="34" t="s">
        <v>72</v>
      </c>
    </row>
    <row r="57" spans="1:11" x14ac:dyDescent="0.25">
      <c r="B57" s="30"/>
    </row>
    <row r="65" s="4" customFormat="1" x14ac:dyDescent="0.25"/>
    <row r="66" s="4" customFormat="1" x14ac:dyDescent="0.25"/>
    <row r="67" s="4" customFormat="1" x14ac:dyDescent="0.25"/>
    <row r="68" s="4" customFormat="1" x14ac:dyDescent="0.25"/>
    <row r="69" s="4" customFormat="1" x14ac:dyDescent="0.25"/>
    <row r="70" s="4" customFormat="1" x14ac:dyDescent="0.25"/>
  </sheetData>
  <mergeCells count="1">
    <mergeCell ref="A1:D1"/>
  </mergeCells>
  <dataValidations count="1">
    <dataValidation type="whole" allowBlank="1" showInputMessage="1" showErrorMessage="1" sqref="F6:H55" xr:uid="{D414503F-2E2A-41C7-B3BF-7BBD03390914}">
      <formula1>0</formula1>
      <formula2>400</formula2>
    </dataValidation>
  </dataValidations>
  <pageMargins left="0.7" right="0.7" top="0.78740157499999996" bottom="0.78740157499999996" header="0.3" footer="0.3"/>
  <pageSetup paperSize="9" orientation="landscape" horizontalDpi="4294967293" verticalDpi="12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7EBFC81-CA1D-4CA2-B242-06F24016D82B}">
          <x14:formula1>
            <xm:f>_xlfn.ANCHORARRAY(Hilfsliste!$A$2)</xm:f>
          </x14:formula1>
          <xm:sqref>E6:E55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31</vt:i4>
      </vt:variant>
      <vt:variant>
        <vt:lpstr>Benannte Bereiche</vt:lpstr>
      </vt:variant>
      <vt:variant>
        <vt:i4>2</vt:i4>
      </vt:variant>
    </vt:vector>
  </HeadingPairs>
  <TitlesOfParts>
    <vt:vector size="33" baseType="lpstr">
      <vt:lpstr>Deckblatt</vt:lpstr>
      <vt:lpstr>EW LG Schüler I</vt:lpstr>
      <vt:lpstr>EW LG Jugend</vt:lpstr>
      <vt:lpstr>EW LG Junioren</vt:lpstr>
      <vt:lpstr>MW LG Schüler I</vt:lpstr>
      <vt:lpstr>MW LG Jugend</vt:lpstr>
      <vt:lpstr>MW LG Junioren</vt:lpstr>
      <vt:lpstr>EW LP Schüler I</vt:lpstr>
      <vt:lpstr>EW LP Jugend</vt:lpstr>
      <vt:lpstr>EW LP Junioren</vt:lpstr>
      <vt:lpstr>MW LP Schüler I</vt:lpstr>
      <vt:lpstr>MW LP Jugend</vt:lpstr>
      <vt:lpstr>MW LP Junioren</vt:lpstr>
      <vt:lpstr>EW LiG Schüler II</vt:lpstr>
      <vt:lpstr>MW LiG Schüler II</vt:lpstr>
      <vt:lpstr>EW LiG Schüler III frei</vt:lpstr>
      <vt:lpstr>MW LiG Schüler III frei</vt:lpstr>
      <vt:lpstr>EW LiG Schüler III Auflage</vt:lpstr>
      <vt:lpstr>MW LiG Schüler III Auflage</vt:lpstr>
      <vt:lpstr>EW LiG Schüler IV Auflage</vt:lpstr>
      <vt:lpstr>MW LiG Schüler IV Auflage</vt:lpstr>
      <vt:lpstr>EW LiP Schüler II</vt:lpstr>
      <vt:lpstr>MW LiP Schüler II</vt:lpstr>
      <vt:lpstr>EW LiP Schüler III frei</vt:lpstr>
      <vt:lpstr>MW LiP Schüler III frei</vt:lpstr>
      <vt:lpstr>EW LiP Schüler III Auflage</vt:lpstr>
      <vt:lpstr>MW LiP Schüler III Auflage</vt:lpstr>
      <vt:lpstr>EW LiP Schüler IV Auflage</vt:lpstr>
      <vt:lpstr>MW LiP Schüler IV Auflage</vt:lpstr>
      <vt:lpstr>Gaue</vt:lpstr>
      <vt:lpstr>Hilfsliste</vt:lpstr>
      <vt:lpstr>Gau</vt:lpstr>
      <vt:lpstr>GaueNiederbayern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Marisa Goossens</dc:creator>
  <cp:keywords/>
  <dc:description/>
  <cp:lastModifiedBy>Patrick Preuß</cp:lastModifiedBy>
  <cp:revision/>
  <dcterms:created xsi:type="dcterms:W3CDTF">2016-08-31T22:04:43Z</dcterms:created>
  <dcterms:modified xsi:type="dcterms:W3CDTF">2026-03-10T10:16:12Z</dcterms:modified>
  <cp:category/>
  <cp:contentStatus/>
</cp:coreProperties>
</file>